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PUBLICADOS/Curso Gestión Finanzas/Clase 7/"/>
    </mc:Choice>
  </mc:AlternateContent>
  <xr:revisionPtr revIDLastSave="59" documentId="8_{57D0ABC4-61FD-4818-ACE9-0097A62D8330}" xr6:coauthVersionLast="46" xr6:coauthVersionMax="46" xr10:uidLastSave="{4989B69C-6F28-4DAA-A299-02A0C801A526}"/>
  <bookViews>
    <workbookView xWindow="13830" yWindow="4005" windowWidth="6075" windowHeight="11835" activeTab="1" xr2:uid="{75124FD5-1A1D-4976-8AFD-32AC7DCFA824}"/>
  </bookViews>
  <sheets>
    <sheet name="Cuenta resultados nueva" sheetId="2" r:id="rId1"/>
    <sheet name="Tesorería por meses" sheetId="1" r:id="rId2"/>
    <sheet name="Reporte Bancario" sheetId="3" r:id="rId3"/>
  </sheets>
  <externalReferences>
    <externalReference r:id="rId4"/>
  </externalReferences>
  <definedNames>
    <definedName name="_xlnm.Print_Area" localSheetId="1">'Tesorería por meses'!$A$1:$N$24</definedName>
    <definedName name="TABLE_16">[1]TRIBUTOS!#REF!</definedName>
    <definedName name="TABLE_2_16">[1]TRIBUTOS!#REF!</definedName>
    <definedName name="TABLE_3_16">[1]TRIBUTOS!#REF!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" i="3" l="1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" i="3"/>
  <c r="N3" i="1" l="1"/>
  <c r="N4" i="1"/>
  <c r="H22" i="2"/>
  <c r="L22" i="2"/>
  <c r="P7" i="2"/>
  <c r="N7" i="2"/>
  <c r="C6" i="2"/>
  <c r="D6" i="2"/>
  <c r="E6" i="2"/>
  <c r="E22" i="2" s="1"/>
  <c r="F6" i="2"/>
  <c r="F22" i="2" s="1"/>
  <c r="G6" i="2"/>
  <c r="H6" i="2"/>
  <c r="I6" i="2"/>
  <c r="J6" i="2"/>
  <c r="J22" i="2" s="1"/>
  <c r="K6" i="2"/>
  <c r="L6" i="2"/>
  <c r="M6" i="2"/>
  <c r="M22" i="2" s="1"/>
  <c r="B6" i="2"/>
  <c r="N6" i="2" s="1"/>
  <c r="C3" i="2"/>
  <c r="D3" i="2"/>
  <c r="E3" i="2"/>
  <c r="F3" i="2"/>
  <c r="G3" i="2"/>
  <c r="H3" i="2"/>
  <c r="I3" i="2"/>
  <c r="J3" i="2"/>
  <c r="K3" i="2"/>
  <c r="L3" i="2"/>
  <c r="M3" i="2"/>
  <c r="B3" i="2"/>
  <c r="P26" i="2"/>
  <c r="N26" i="2"/>
  <c r="P19" i="2"/>
  <c r="N18" i="2"/>
  <c r="P17" i="2"/>
  <c r="M14" i="2"/>
  <c r="L14" i="2"/>
  <c r="J14" i="2"/>
  <c r="I14" i="2"/>
  <c r="G14" i="2"/>
  <c r="F14" i="2"/>
  <c r="E14" i="2"/>
  <c r="D14" i="2"/>
  <c r="D22" i="2" s="1"/>
  <c r="P15" i="2"/>
  <c r="H14" i="2"/>
  <c r="M9" i="2"/>
  <c r="L9" i="2"/>
  <c r="K9" i="2"/>
  <c r="J9" i="2"/>
  <c r="H9" i="2"/>
  <c r="G9" i="2"/>
  <c r="G22" i="2" s="1"/>
  <c r="F9" i="2"/>
  <c r="E9" i="2"/>
  <c r="D9" i="2"/>
  <c r="C9" i="2"/>
  <c r="N10" i="2"/>
  <c r="P6" i="2" l="1"/>
  <c r="J20" i="2"/>
  <c r="E12" i="2"/>
  <c r="M12" i="2"/>
  <c r="I9" i="2"/>
  <c r="I12" i="2" s="1"/>
  <c r="N17" i="2"/>
  <c r="P18" i="2"/>
  <c r="P11" i="2"/>
  <c r="H12" i="2"/>
  <c r="J12" i="2"/>
  <c r="G23" i="2"/>
  <c r="G27" i="2" s="1"/>
  <c r="G29" i="2" s="1"/>
  <c r="G30" i="2" s="1"/>
  <c r="C14" i="2"/>
  <c r="C20" i="2" s="1"/>
  <c r="K14" i="2"/>
  <c r="K20" i="2" s="1"/>
  <c r="H23" i="2"/>
  <c r="H27" i="2" s="1"/>
  <c r="H29" i="2" s="1"/>
  <c r="H30" i="2" s="1"/>
  <c r="K12" i="2"/>
  <c r="L12" i="2"/>
  <c r="D12" i="2"/>
  <c r="F12" i="2"/>
  <c r="G12" i="2"/>
  <c r="D20" i="2"/>
  <c r="D23" i="2"/>
  <c r="D27" i="2" s="1"/>
  <c r="D29" i="2" s="1"/>
  <c r="D30" i="2" s="1"/>
  <c r="L20" i="2"/>
  <c r="L23" i="2"/>
  <c r="L27" i="2" s="1"/>
  <c r="L29" i="2" s="1"/>
  <c r="L30" i="2" s="1"/>
  <c r="E20" i="2"/>
  <c r="E23" i="2"/>
  <c r="E27" i="2" s="1"/>
  <c r="E29" i="2" s="1"/>
  <c r="E30" i="2" s="1"/>
  <c r="M20" i="2"/>
  <c r="M23" i="2"/>
  <c r="M27" i="2" s="1"/>
  <c r="M29" i="2" s="1"/>
  <c r="M30" i="2" s="1"/>
  <c r="F23" i="2"/>
  <c r="F27" i="2" s="1"/>
  <c r="F29" i="2" s="1"/>
  <c r="F30" i="2" s="1"/>
  <c r="F20" i="2"/>
  <c r="C12" i="2"/>
  <c r="I20" i="2"/>
  <c r="B14" i="2"/>
  <c r="N16" i="2"/>
  <c r="J23" i="2"/>
  <c r="J27" i="2" s="1"/>
  <c r="J29" i="2" s="1"/>
  <c r="J30" i="2" s="1"/>
  <c r="P16" i="2"/>
  <c r="G20" i="2"/>
  <c r="N4" i="2"/>
  <c r="N3" i="2"/>
  <c r="B9" i="2"/>
  <c r="N11" i="2"/>
  <c r="N15" i="2"/>
  <c r="N19" i="2"/>
  <c r="H20" i="2"/>
  <c r="P3" i="2"/>
  <c r="P4" i="2"/>
  <c r="P10" i="2"/>
  <c r="C22" i="2" l="1"/>
  <c r="C23" i="2" s="1"/>
  <c r="C27" i="2" s="1"/>
  <c r="C29" i="2" s="1"/>
  <c r="C30" i="2" s="1"/>
  <c r="B22" i="2"/>
  <c r="K22" i="2"/>
  <c r="K23" i="2" s="1"/>
  <c r="K27" i="2" s="1"/>
  <c r="K29" i="2" s="1"/>
  <c r="K30" i="2" s="1"/>
  <c r="I22" i="2"/>
  <c r="I23" i="2" s="1"/>
  <c r="I27" i="2" s="1"/>
  <c r="I29" i="2" s="1"/>
  <c r="I30" i="2" s="1"/>
  <c r="B20" i="2"/>
  <c r="N14" i="2"/>
  <c r="P14" i="2"/>
  <c r="P9" i="2"/>
  <c r="N9" i="2"/>
  <c r="B12" i="2"/>
  <c r="P22" i="2" l="1"/>
  <c r="N22" i="2"/>
  <c r="B23" i="2"/>
  <c r="P23" i="2" l="1"/>
  <c r="N23" i="2"/>
  <c r="B27" i="2"/>
  <c r="B29" i="2" l="1"/>
  <c r="N27" i="2"/>
  <c r="P27" i="2"/>
  <c r="B30" i="2" l="1"/>
  <c r="P29" i="2"/>
  <c r="N29" i="2"/>
  <c r="M21" i="1" l="1"/>
  <c r="M1" i="1"/>
  <c r="L1" i="1"/>
  <c r="K1" i="1"/>
  <c r="J1" i="1"/>
  <c r="I1" i="1"/>
  <c r="H1" i="1"/>
  <c r="G1" i="1"/>
  <c r="F1" i="1"/>
  <c r="E1" i="1"/>
  <c r="D1" i="1"/>
  <c r="C1" i="1"/>
  <c r="B1" i="1"/>
  <c r="D9" i="1" l="1"/>
  <c r="D8" i="1" s="1"/>
  <c r="D2" i="1"/>
  <c r="D5" i="1" s="1"/>
  <c r="D13" i="1"/>
  <c r="D12" i="1"/>
  <c r="D16" i="1"/>
  <c r="D10" i="1"/>
  <c r="D14" i="1"/>
  <c r="D15" i="1"/>
  <c r="D7" i="1"/>
  <c r="D17" i="1"/>
  <c r="G7" i="1"/>
  <c r="G17" i="1"/>
  <c r="G2" i="1"/>
  <c r="G5" i="1" s="1"/>
  <c r="G12" i="1"/>
  <c r="G15" i="1"/>
  <c r="G9" i="1"/>
  <c r="G8" i="1" s="1"/>
  <c r="G10" i="1"/>
  <c r="G13" i="1"/>
  <c r="G16" i="1"/>
  <c r="G14" i="1"/>
  <c r="H14" i="1"/>
  <c r="H7" i="1"/>
  <c r="H17" i="1"/>
  <c r="H10" i="1"/>
  <c r="H8" i="1" s="1"/>
  <c r="H12" i="1"/>
  <c r="H15" i="1"/>
  <c r="H2" i="1"/>
  <c r="H5" i="1" s="1"/>
  <c r="H9" i="1"/>
  <c r="H13" i="1"/>
  <c r="H16" i="1"/>
  <c r="I10" i="1"/>
  <c r="I13" i="1"/>
  <c r="N13" i="1" s="1"/>
  <c r="I14" i="1"/>
  <c r="I16" i="1"/>
  <c r="I7" i="1"/>
  <c r="I17" i="1"/>
  <c r="I12" i="1"/>
  <c r="I15" i="1"/>
  <c r="I2" i="1"/>
  <c r="I5" i="1" s="1"/>
  <c r="I9" i="1"/>
  <c r="J16" i="1"/>
  <c r="J9" i="1"/>
  <c r="J8" i="1" s="1"/>
  <c r="J10" i="1"/>
  <c r="J14" i="1"/>
  <c r="J7" i="1"/>
  <c r="J17" i="1"/>
  <c r="J13" i="1"/>
  <c r="J12" i="1"/>
  <c r="J11" i="1" s="1"/>
  <c r="J15" i="1"/>
  <c r="J2" i="1"/>
  <c r="J5" i="1" s="1"/>
  <c r="C13" i="1"/>
  <c r="C9" i="1"/>
  <c r="C16" i="1"/>
  <c r="C10" i="1"/>
  <c r="C14" i="1"/>
  <c r="C2" i="1"/>
  <c r="C5" i="1" s="1"/>
  <c r="C7" i="1"/>
  <c r="C17" i="1"/>
  <c r="C15" i="1"/>
  <c r="C12" i="1"/>
  <c r="C11" i="1" s="1"/>
  <c r="K13" i="1"/>
  <c r="K15" i="1"/>
  <c r="K16" i="1"/>
  <c r="K10" i="1"/>
  <c r="K14" i="1"/>
  <c r="K2" i="1"/>
  <c r="K5" i="1" s="1"/>
  <c r="K7" i="1"/>
  <c r="K17" i="1"/>
  <c r="K12" i="1"/>
  <c r="K9" i="1"/>
  <c r="B16" i="1"/>
  <c r="B15" i="1"/>
  <c r="N15" i="1" s="1"/>
  <c r="B2" i="1"/>
  <c r="B14" i="1"/>
  <c r="B9" i="1"/>
  <c r="B13" i="1"/>
  <c r="B12" i="1"/>
  <c r="B7" i="1"/>
  <c r="B17" i="1"/>
  <c r="B10" i="1"/>
  <c r="N10" i="1" s="1"/>
  <c r="L9" i="1"/>
  <c r="L15" i="1"/>
  <c r="L13" i="1"/>
  <c r="L16" i="1"/>
  <c r="L12" i="1"/>
  <c r="L2" i="1"/>
  <c r="L5" i="1" s="1"/>
  <c r="L10" i="1"/>
  <c r="L14" i="1"/>
  <c r="N14" i="1" s="1"/>
  <c r="L7" i="1"/>
  <c r="L17" i="1"/>
  <c r="E15" i="1"/>
  <c r="E2" i="1"/>
  <c r="E5" i="1" s="1"/>
  <c r="E9" i="1"/>
  <c r="E17" i="1"/>
  <c r="E13" i="1"/>
  <c r="E16" i="1"/>
  <c r="N16" i="1" s="1"/>
  <c r="E10" i="1"/>
  <c r="E12" i="1"/>
  <c r="E14" i="1"/>
  <c r="E7" i="1"/>
  <c r="M15" i="1"/>
  <c r="M2" i="1"/>
  <c r="M5" i="1" s="1"/>
  <c r="M17" i="1"/>
  <c r="M9" i="1"/>
  <c r="M8" i="1" s="1"/>
  <c r="M13" i="1"/>
  <c r="M12" i="1"/>
  <c r="M16" i="1"/>
  <c r="M10" i="1"/>
  <c r="M7" i="1"/>
  <c r="M14" i="1"/>
  <c r="F12" i="1"/>
  <c r="F15" i="1"/>
  <c r="F2" i="1"/>
  <c r="F5" i="1" s="1"/>
  <c r="F9" i="1"/>
  <c r="F13" i="1"/>
  <c r="F16" i="1"/>
  <c r="F10" i="1"/>
  <c r="F14" i="1"/>
  <c r="F17" i="1"/>
  <c r="F7" i="1"/>
  <c r="N17" i="1"/>
  <c r="F18" i="1" l="1"/>
  <c r="F21" i="1" s="1"/>
  <c r="F11" i="1"/>
  <c r="I8" i="1"/>
  <c r="N7" i="1"/>
  <c r="K8" i="1"/>
  <c r="K18" i="1" s="1"/>
  <c r="K21" i="1" s="1"/>
  <c r="G11" i="1"/>
  <c r="G18" i="1" s="1"/>
  <c r="G21" i="1" s="1"/>
  <c r="E8" i="1"/>
  <c r="E18" i="1" s="1"/>
  <c r="E21" i="1" s="1"/>
  <c r="E20" i="1" s="1"/>
  <c r="L11" i="1"/>
  <c r="K11" i="1"/>
  <c r="J18" i="1"/>
  <c r="J21" i="1" s="1"/>
  <c r="I11" i="1"/>
  <c r="C8" i="1"/>
  <c r="D11" i="1"/>
  <c r="D18" i="1" s="1"/>
  <c r="D21" i="1" s="1"/>
  <c r="B8" i="1"/>
  <c r="N9" i="1"/>
  <c r="I18" i="1"/>
  <c r="I21" i="1" s="1"/>
  <c r="F8" i="1"/>
  <c r="M11" i="1"/>
  <c r="M18" i="1" s="1"/>
  <c r="E11" i="1"/>
  <c r="N12" i="1"/>
  <c r="L8" i="1"/>
  <c r="L18" i="1" s="1"/>
  <c r="L21" i="1" s="1"/>
  <c r="B5" i="1"/>
  <c r="N5" i="1" s="1"/>
  <c r="N2" i="1"/>
  <c r="C18" i="1"/>
  <c r="C21" i="1" s="1"/>
  <c r="H11" i="1"/>
  <c r="H18" i="1" s="1"/>
  <c r="H21" i="1" s="1"/>
  <c r="N18" i="1" l="1"/>
  <c r="B11" i="1"/>
  <c r="N11" i="1" s="1"/>
  <c r="N8" i="1"/>
  <c r="B18" i="1"/>
  <c r="B21" i="1" s="1"/>
  <c r="B23" i="1" s="1"/>
  <c r="C20" i="1" s="1"/>
  <c r="C23" i="1" s="1"/>
  <c r="D20" i="1" s="1"/>
  <c r="D23" i="1" s="1"/>
  <c r="E23" i="1" s="1"/>
  <c r="F20" i="1" s="1"/>
  <c r="F23" i="1" s="1"/>
  <c r="G20" i="1" s="1"/>
  <c r="G23" i="1" s="1"/>
  <c r="H20" i="1" s="1"/>
  <c r="H23" i="1" s="1"/>
  <c r="I20" i="1" l="1"/>
  <c r="I23" i="1" s="1"/>
  <c r="J20" i="1" l="1"/>
  <c r="J23" i="1" s="1"/>
  <c r="K20" i="1" l="1"/>
  <c r="K23" i="1" s="1"/>
  <c r="L20" i="1" l="1"/>
  <c r="L23" i="1" s="1"/>
  <c r="M20" i="1" l="1"/>
  <c r="M23" i="1" s="1"/>
</calcChain>
</file>

<file path=xl/sharedStrings.xml><?xml version="1.0" encoding="utf-8"?>
<sst xmlns="http://schemas.openxmlformats.org/spreadsheetml/2006/main" count="303" uniqueCount="61">
  <si>
    <t>TOTAL</t>
  </si>
  <si>
    <t>Ingresos</t>
  </si>
  <si>
    <t>Servicios externos</t>
  </si>
  <si>
    <t>Seguros</t>
  </si>
  <si>
    <t>Gastos de personal</t>
  </si>
  <si>
    <t>Seguridad Social</t>
  </si>
  <si>
    <t>SALDO INICIAL</t>
  </si>
  <si>
    <t>COBROS - PAGOS</t>
  </si>
  <si>
    <t>SALDO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</si>
  <si>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</si>
  <si>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</si>
  <si>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</si>
  <si>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</si>
  <si>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</si>
  <si>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</si>
  <si>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</si>
  <si>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</si>
  <si>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</si>
  <si>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</si>
  <si>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</si>
  <si>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</si>
  <si>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</si>
  <si>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ACUMULADO</t>
  </si>
  <si>
    <t>Facturas</t>
  </si>
  <si>
    <t>Coste Personal</t>
  </si>
  <si>
    <t>Salarios</t>
  </si>
  <si>
    <t>Ratio Personal</t>
  </si>
  <si>
    <t>Gastos Indirectos</t>
  </si>
  <si>
    <t>Suministro</t>
  </si>
  <si>
    <t>Servicios Profesionales</t>
  </si>
  <si>
    <t xml:space="preserve">Mantenimiento </t>
  </si>
  <si>
    <t>Publicidad, RRSS, WEB</t>
  </si>
  <si>
    <t>Ratio gastos Indirectos</t>
  </si>
  <si>
    <t>Total Gastos</t>
  </si>
  <si>
    <t>Resultado Operativo</t>
  </si>
  <si>
    <t>Gasto Extraor / Finan</t>
  </si>
  <si>
    <t>Resultado de Explotación</t>
  </si>
  <si>
    <t>Resultado Neto antes de I.S.</t>
  </si>
  <si>
    <t>Compras</t>
  </si>
  <si>
    <t>Compras de Materias Primas</t>
  </si>
  <si>
    <t>Subvenciones / Rentas</t>
  </si>
  <si>
    <t>Servicios / Infoproductos</t>
  </si>
  <si>
    <t>TOTAL COBROS</t>
  </si>
  <si>
    <t>Impuestos</t>
  </si>
  <si>
    <t/>
  </si>
  <si>
    <t>Número de cuenta</t>
  </si>
  <si>
    <t>Oficina</t>
  </si>
  <si>
    <t>Divisa</t>
  </si>
  <si>
    <t>F. Operación</t>
  </si>
  <si>
    <t>F. Valor</t>
  </si>
  <si>
    <t>Ingreso (+)</t>
  </si>
  <si>
    <t>Gasto (-)</t>
  </si>
  <si>
    <t>Referencia 1</t>
  </si>
  <si>
    <t>EUR</t>
  </si>
  <si>
    <t>000000000000</t>
  </si>
  <si>
    <t>MOVIMIENTOS DESDE :</t>
  </si>
  <si>
    <t>Concepto Comun</t>
  </si>
  <si>
    <t>Origen</t>
  </si>
  <si>
    <t>Mantenimiento</t>
  </si>
  <si>
    <t>Mes</t>
  </si>
  <si>
    <t>TOTAL PAGOS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</si>
</sst>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5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6D7A8"/>
        <bgColor rgb="FFB6D7A8"/>
      </patternFill>
    </fill>
    <fill>
      <patternFill patternType="solid">
        <fgColor rgb="FFD9D9D9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27"/>
      </patternFill>
    </fill>
    <fill>
      <patternFill patternType="solid">
        <fgColor rgb="FF00B050"/>
        <bgColor indexed="26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-0.249977111117893"/>
        <bgColor indexed="54"/>
      </patternFill>
    </fill>
    <fill>
      <patternFill patternType="solid">
        <fgColor rgb="FFFFC000"/>
        <bgColor indexed="5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8"/>
      </top>
      <bottom/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0" xfId="1"/>
    <xf numFmtId="0" fontId="6" fillId="3" borderId="4" xfId="1" applyFont="1" applyFill="1" applyBorder="1" applyAlignment="1">
      <alignment horizontal="center"/>
    </xf>
    <xf numFmtId="0" fontId="4" fillId="4" borderId="4" xfId="1" applyFont="1" applyFill="1" applyBorder="1"/>
    <xf numFmtId="166" fontId="4" fillId="4" borderId="4" xfId="2" applyNumberFormat="1" applyFont="1" applyFill="1" applyBorder="1"/>
    <xf numFmtId="166" fontId="1" fillId="5" borderId="4" xfId="1" applyNumberFormat="1" applyFill="1" applyBorder="1"/>
    <xf numFmtId="0" fontId="4" fillId="0" borderId="4" xfId="1" applyFont="1" applyBorder="1"/>
    <xf numFmtId="166" fontId="0" fillId="0" borderId="4" xfId="2" applyNumberFormat="1" applyFont="1" applyFill="1" applyBorder="1"/>
    <xf numFmtId="0" fontId="4" fillId="0" borderId="0" xfId="1" applyFont="1"/>
    <xf numFmtId="0" fontId="4" fillId="6" borderId="4" xfId="1" applyFont="1" applyFill="1" applyBorder="1"/>
    <xf numFmtId="166" fontId="4" fillId="6" borderId="4" xfId="2" applyNumberFormat="1" applyFont="1" applyFill="1" applyBorder="1"/>
    <xf numFmtId="0" fontId="7" fillId="0" borderId="0" xfId="1" applyFont="1" applyAlignment="1">
      <alignment horizontal="right"/>
    </xf>
    <xf numFmtId="9" fontId="0" fillId="0" borderId="0" xfId="3" applyFont="1" applyFill="1"/>
    <xf numFmtId="0" fontId="3" fillId="0" borderId="0" xfId="1" applyFont="1"/>
    <xf numFmtId="0" fontId="1" fillId="0" borderId="4" xfId="1" applyBorder="1"/>
    <xf numFmtId="0" fontId="8" fillId="0" borderId="4" xfId="1" applyFont="1" applyBorder="1"/>
    <xf numFmtId="0" fontId="4" fillId="7" borderId="4" xfId="1" applyFont="1" applyFill="1" applyBorder="1"/>
    <xf numFmtId="166" fontId="1" fillId="0" borderId="4" xfId="1" applyNumberFormat="1" applyBorder="1"/>
    <xf numFmtId="0" fontId="4" fillId="8" borderId="4" xfId="1" applyFont="1" applyFill="1" applyBorder="1"/>
    <xf numFmtId="166" fontId="2" fillId="9" borderId="4" xfId="1" applyNumberFormat="1" applyFont="1" applyFill="1" applyBorder="1"/>
    <xf numFmtId="0" fontId="9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9" fontId="0" fillId="0" borderId="0" xfId="3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4" fillId="14" borderId="4" xfId="0" applyFont="1" applyFill="1" applyBorder="1" applyAlignment="1">
      <alignment horizontal="left" vertical="center"/>
    </xf>
    <xf numFmtId="164" fontId="9" fillId="11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4" applyFont="1"/>
    <xf numFmtId="0" fontId="13" fillId="0" borderId="0" xfId="4" applyFont="1" applyFill="1"/>
    <xf numFmtId="0" fontId="12" fillId="0" borderId="6" xfId="4" applyFont="1" applyBorder="1"/>
    <xf numFmtId="0" fontId="13" fillId="15" borderId="7" xfId="4" applyFont="1" applyFill="1" applyBorder="1" applyAlignment="1">
      <alignment horizontal="justify" vertical="top"/>
    </xf>
    <xf numFmtId="0" fontId="12" fillId="0" borderId="3" xfId="4" applyFont="1" applyBorder="1" applyAlignment="1">
      <alignment horizontal="justify" vertical="top"/>
    </xf>
    <xf numFmtId="14" fontId="12" fillId="0" borderId="3" xfId="4" applyNumberFormat="1" applyFont="1" applyBorder="1" applyAlignment="1">
      <alignment horizontal="justify" vertical="top"/>
    </xf>
    <xf numFmtId="4" fontId="12" fillId="0" borderId="3" xfId="4" applyNumberFormat="1" applyFont="1" applyBorder="1" applyAlignment="1">
      <alignment horizontal="justify" vertical="top"/>
    </xf>
    <xf numFmtId="0" fontId="12" fillId="0" borderId="8" xfId="4" applyFont="1" applyBorder="1"/>
    <xf numFmtId="3" fontId="4" fillId="12" borderId="2" xfId="0" applyNumberFormat="1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9" fillId="13" borderId="4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4" fillId="14" borderId="4" xfId="0" applyNumberFormat="1" applyFont="1" applyFill="1" applyBorder="1" applyAlignment="1">
      <alignment horizontal="center" vertical="center"/>
    </xf>
  </cellXfs>
  <cellStyles count="5">
    <cellStyle name="Millares 2" xfId="2" xr:uid="{12BC7915-A579-4B93-AD80-154B095DD999}"/>
    <cellStyle name="Normal" xfId="0" builtinId="0"/>
    <cellStyle name="Normal 2" xfId="1" xr:uid="{4BA0363E-C841-4B2F-9FA1-8AD6388869FB}"/>
    <cellStyle name="Normal 3" xfId="4" xr:uid="{A2541EFC-EF93-44EB-A8AB-87805468FDE0}"/>
    <cellStyle name="Porcentaje 2" xfId="3" xr:uid="{2D5D91DB-6BE7-4B90-932F-F0F39A268F81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'Tesorería por meses'!$A$20</c:f>
              <c:strCache>
                <c:ptCount val="1"/>
                <c:pt idx="0">
                  <c:v>SALDO INICIAL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meses'!$B$20:$M$20</c:f>
              <c:numCache>
                <c:formatCode>#,##0</c:formatCode>
                <c:ptCount val="12"/>
                <c:pt idx="0">
                  <c:v>0</c:v>
                </c:pt>
                <c:pt idx="1">
                  <c:v>-744.88000000000102</c:v>
                </c:pt>
                <c:pt idx="2">
                  <c:v>3364.579999999999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5C-4E24-9121-24F3AB190278}"/>
            </c:ext>
          </c:extLst>
        </c:ser>
        <c:ser>
          <c:idx val="1"/>
          <c:order val="1"/>
          <c:tx>
            <c:strRef>
              <c:f>'Tesorería por meses'!$A$21</c:f>
              <c:strCache>
                <c:ptCount val="1"/>
                <c:pt idx="0">
                  <c:v>COBROS - PAGOS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meses'!$B$21:$M$21</c:f>
              <c:numCache>
                <c:formatCode>#,##0</c:formatCode>
                <c:ptCount val="12"/>
                <c:pt idx="0">
                  <c:v>-744.88000000000102</c:v>
                </c:pt>
                <c:pt idx="1">
                  <c:v>4109.46</c:v>
                </c:pt>
                <c:pt idx="2">
                  <c:v>3685.55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5C-4E24-9121-24F3AB190278}"/>
            </c:ext>
          </c:extLst>
        </c:ser>
        <c:ser>
          <c:idx val="2"/>
          <c:order val="2"/>
          <c:tx>
            <c:strRef>
              <c:f>'Tesorería por meses'!$A$23</c:f>
              <c:strCache>
                <c:ptCount val="1"/>
                <c:pt idx="0">
                  <c:v>SALDO FINAL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meses'!$B$23:$M$23</c:f>
              <c:numCache>
                <c:formatCode>#,##0</c:formatCode>
                <c:ptCount val="12"/>
                <c:pt idx="0">
                  <c:v>-744.88000000000102</c:v>
                </c:pt>
                <c:pt idx="1">
                  <c:v>3364.579999999999</c:v>
                </c:pt>
                <c:pt idx="2">
                  <c:v>7050.1299999999992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5C-4E24-9121-24F3AB1902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227034656"/>
        <c:axId val="1590926464"/>
      </c:barChart>
      <c:catAx>
        <c:axId val="122703465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90926464"/>
        <c:crosses val="autoZero"/>
        <c:auto val="1"/>
        <c:lblAlgn val="ctr"/>
        <c:lblOffset val="100"/>
        <c:noMultiLvlLbl val="0"/>
      </c:catAx>
      <c:valAx>
        <c:axId val="1590926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703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25</xdr:row>
      <xdr:rowOff>76199</xdr:rowOff>
    </xdr:from>
    <xdr:to>
      <xdr:col>14</xdr:col>
      <xdr:colOff>609600</xdr:colOff>
      <xdr:row>48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DAFE8C-D0DE-4157-B6DB-D5BDA50D3E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2-Cursos%20academia/Curso%20Gesti&#243;n%20Finanzas/Pla%20Economic%20Financer%20cu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HOJA AUXILIAR"/>
      <sheetName val="AJUSTES"/>
      <sheetName val="CONTROLES"/>
      <sheetName val="DATOS"/>
      <sheetName val="Introducción datos"/>
      <sheetName val="INVERSIONES"/>
      <sheetName val="FINANCIACIÓN"/>
      <sheetName val="LEASING"/>
      <sheetName val="MERCANCÍAS"/>
      <sheetName val="SERVICIOS"/>
      <sheetName val="PRÉSTAMOS"/>
      <sheetName val="INGRESOS _ COMPRAS"/>
      <sheetName val="PROMOTORES"/>
      <sheetName val="PERSONAL"/>
      <sheetName val="TRIBUTOS"/>
      <sheetName val="TESORERIA"/>
      <sheetName val="Fiscalidad"/>
      <sheetName val="Plan inversiones y financiación"/>
      <sheetName val="Resultados anuales"/>
      <sheetName val="Analítica Ventas"/>
      <sheetName val="Resultados por meses"/>
      <sheetName val="Plan de tesorería"/>
      <sheetName val="Necesidades de financiación"/>
      <sheetName val="Tesorería por meses"/>
      <sheetName val="Balance de situación"/>
      <sheetName val="Cálculo del punto de equilibrio"/>
      <sheetName val="VARIABLES"/>
      <sheetName val="Punto de equilibrio"/>
      <sheetName val="Análisis básico"/>
      <sheetName val="Análisis cruzado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C10" t="str">
            <v>ENERO</v>
          </cell>
          <cell r="D10" t="str">
            <v>FEBRERO</v>
          </cell>
          <cell r="E10" t="str">
            <v>MARZO</v>
          </cell>
          <cell r="F10" t="str">
            <v>ABRIL</v>
          </cell>
          <cell r="G10" t="str">
            <v>MAYO</v>
          </cell>
          <cell r="H10" t="str">
            <v>JUNIO</v>
          </cell>
          <cell r="I10" t="str">
            <v>JULIO</v>
          </cell>
          <cell r="J10" t="str">
            <v>AGOSTO</v>
          </cell>
          <cell r="K10" t="str">
            <v>SEPTIEMBRE</v>
          </cell>
          <cell r="L10" t="str">
            <v>OCTUBRE</v>
          </cell>
          <cell r="M10" t="str">
            <v>NOVIEMBRE</v>
          </cell>
          <cell r="N10" t="str">
            <v>DICIEMBRE</v>
          </cell>
        </row>
        <row r="57">
          <cell r="N57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BECD-C119-4DDC-86F9-B05B437CFD73}">
  <sheetPr codeName="Hoja1"/>
  <dimension ref="A1:P30"/>
  <sheetViews>
    <sheetView showGridLines="0" zoomScaleNormal="100" workbookViewId="0">
      <selection activeCell="K34" sqref="K34"/>
    </sheetView>
  </sheetViews>
  <sheetFormatPr baseColWidth="10" defaultColWidth="11.42578125" defaultRowHeight="15" x14ac:dyDescent="0.25"/>
  <cols>
    <col min="1" max="1" width="27" style="3" bestFit="1" customWidth="1"/>
    <col min="2" max="14" width="11.5703125" style="3" customWidth="1"/>
    <col min="15" max="15" width="4" style="3" customWidth="1"/>
    <col min="16" max="16" width="15.7109375" style="3" bestFit="1" customWidth="1"/>
    <col min="17" max="16384" width="11.42578125" style="3"/>
  </cols>
  <sheetData>
    <row r="1" spans="1:16" x14ac:dyDescent="0.25">
      <c r="B1" s="3">
        <v>1</v>
      </c>
      <c r="C1" s="3">
        <v>1</v>
      </c>
      <c r="D1" s="3">
        <v>0</v>
      </c>
      <c r="E1" s="3">
        <v>0</v>
      </c>
      <c r="F1" s="3">
        <v>0</v>
      </c>
      <c r="G1" s="3">
        <v>0</v>
      </c>
      <c r="H1" s="3">
        <v>0</v>
      </c>
      <c r="I1" s="3">
        <v>0</v>
      </c>
      <c r="J1" s="3">
        <v>0</v>
      </c>
      <c r="K1" s="3">
        <v>0</v>
      </c>
      <c r="L1" s="3">
        <v>0</v>
      </c>
      <c r="M1" s="3">
        <v>0</v>
      </c>
    </row>
    <row r="2" spans="1:16" x14ac:dyDescent="0.25">
      <c r="A2" s="4">
        <v>2019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P2" s="4" t="s">
        <v>22</v>
      </c>
    </row>
    <row r="3" spans="1:16" x14ac:dyDescent="0.25">
      <c r="A3" s="5" t="s">
        <v>1</v>
      </c>
      <c r="B3" s="6">
        <f>B4</f>
        <v>8500</v>
      </c>
      <c r="C3" s="6">
        <f t="shared" ref="C3:M3" si="0">C4</f>
        <v>7950</v>
      </c>
      <c r="D3" s="6">
        <f t="shared" si="0"/>
        <v>12500</v>
      </c>
      <c r="E3" s="6">
        <f t="shared" si="0"/>
        <v>0</v>
      </c>
      <c r="F3" s="6">
        <f t="shared" si="0"/>
        <v>0</v>
      </c>
      <c r="G3" s="6">
        <f t="shared" si="0"/>
        <v>0</v>
      </c>
      <c r="H3" s="6">
        <f t="shared" si="0"/>
        <v>0</v>
      </c>
      <c r="I3" s="6">
        <f t="shared" si="0"/>
        <v>0</v>
      </c>
      <c r="J3" s="6">
        <f t="shared" si="0"/>
        <v>0</v>
      </c>
      <c r="K3" s="6">
        <f t="shared" si="0"/>
        <v>0</v>
      </c>
      <c r="L3" s="6">
        <f t="shared" si="0"/>
        <v>0</v>
      </c>
      <c r="M3" s="6">
        <f t="shared" si="0"/>
        <v>0</v>
      </c>
      <c r="N3" s="7">
        <f>SUM(B3:M3)</f>
        <v>28950</v>
      </c>
      <c r="P3" s="7">
        <f>SUMPRODUCT($B$1:$M$1,B3:M3)</f>
        <v>16450</v>
      </c>
    </row>
    <row r="4" spans="1:16" x14ac:dyDescent="0.25">
      <c r="A4" s="8" t="s">
        <v>23</v>
      </c>
      <c r="B4" s="9">
        <v>8500</v>
      </c>
      <c r="C4" s="9">
        <v>7950</v>
      </c>
      <c r="D4" s="9">
        <v>12500</v>
      </c>
      <c r="E4" s="9"/>
      <c r="F4" s="9"/>
      <c r="G4" s="9"/>
      <c r="H4" s="9"/>
      <c r="I4" s="9"/>
      <c r="J4" s="9"/>
      <c r="K4" s="9"/>
      <c r="L4" s="9"/>
      <c r="M4" s="9"/>
      <c r="N4" s="7">
        <f>SUM(B4:M4)</f>
        <v>28950</v>
      </c>
      <c r="P4" s="7">
        <f t="shared" ref="P4:P29" si="1">SUMPRODUCT($B$1:$M$1,B4:M4)</f>
        <v>16450</v>
      </c>
    </row>
    <row r="5" spans="1:16" ht="5.45" customHeight="1" x14ac:dyDescent="0.25">
      <c r="A5" s="10"/>
    </row>
    <row r="6" spans="1:16" x14ac:dyDescent="0.25">
      <c r="A6" s="11" t="s">
        <v>38</v>
      </c>
      <c r="B6" s="12">
        <f>B7</f>
        <v>750</v>
      </c>
      <c r="C6" s="12">
        <f t="shared" ref="C6:M6" si="2">C7</f>
        <v>555</v>
      </c>
      <c r="D6" s="12">
        <f t="shared" si="2"/>
        <v>785</v>
      </c>
      <c r="E6" s="12">
        <f t="shared" si="2"/>
        <v>0</v>
      </c>
      <c r="F6" s="12">
        <f t="shared" si="2"/>
        <v>0</v>
      </c>
      <c r="G6" s="12">
        <f t="shared" si="2"/>
        <v>0</v>
      </c>
      <c r="H6" s="12">
        <f t="shared" si="2"/>
        <v>0</v>
      </c>
      <c r="I6" s="12">
        <f t="shared" si="2"/>
        <v>0</v>
      </c>
      <c r="J6" s="12">
        <f t="shared" si="2"/>
        <v>0</v>
      </c>
      <c r="K6" s="12">
        <f t="shared" si="2"/>
        <v>0</v>
      </c>
      <c r="L6" s="12">
        <f t="shared" si="2"/>
        <v>0</v>
      </c>
      <c r="M6" s="12">
        <f t="shared" si="2"/>
        <v>0</v>
      </c>
      <c r="N6" s="7">
        <f>SUM(B6:M6)</f>
        <v>2090</v>
      </c>
      <c r="P6" s="7">
        <f>SUMPRODUCT($B$1:$M$1,B6:M6)</f>
        <v>1305</v>
      </c>
    </row>
    <row r="7" spans="1:16" x14ac:dyDescent="0.25">
      <c r="A7" s="8" t="s">
        <v>39</v>
      </c>
      <c r="B7" s="9">
        <v>750</v>
      </c>
      <c r="C7" s="9">
        <v>555</v>
      </c>
      <c r="D7" s="9">
        <v>785</v>
      </c>
      <c r="E7" s="9"/>
      <c r="F7" s="9"/>
      <c r="G7" s="9"/>
      <c r="H7" s="9"/>
      <c r="I7" s="9"/>
      <c r="J7" s="9"/>
      <c r="K7" s="9"/>
      <c r="L7" s="9"/>
      <c r="M7" s="9"/>
      <c r="N7" s="7">
        <f>SUM(B7:M7)</f>
        <v>2090</v>
      </c>
      <c r="P7" s="7">
        <f t="shared" si="1"/>
        <v>1305</v>
      </c>
    </row>
    <row r="8" spans="1:16" ht="5.45" customHeight="1" x14ac:dyDescent="0.25">
      <c r="A8" s="10"/>
    </row>
    <row r="9" spans="1:16" x14ac:dyDescent="0.25">
      <c r="A9" s="11" t="s">
        <v>24</v>
      </c>
      <c r="B9" s="12">
        <f>SUM(B10:B11)</f>
        <v>3020</v>
      </c>
      <c r="C9" s="12">
        <f t="shared" ref="C9:M9" si="3">SUM(C10:C11)</f>
        <v>2850</v>
      </c>
      <c r="D9" s="12">
        <f t="shared" si="3"/>
        <v>3020</v>
      </c>
      <c r="E9" s="12">
        <f t="shared" si="3"/>
        <v>0</v>
      </c>
      <c r="F9" s="12">
        <f t="shared" si="3"/>
        <v>0</v>
      </c>
      <c r="G9" s="12">
        <f t="shared" si="3"/>
        <v>0</v>
      </c>
      <c r="H9" s="12">
        <f t="shared" si="3"/>
        <v>0</v>
      </c>
      <c r="I9" s="12">
        <f t="shared" si="3"/>
        <v>0</v>
      </c>
      <c r="J9" s="12">
        <f t="shared" si="3"/>
        <v>0</v>
      </c>
      <c r="K9" s="12">
        <f t="shared" si="3"/>
        <v>0</v>
      </c>
      <c r="L9" s="12">
        <f t="shared" si="3"/>
        <v>0</v>
      </c>
      <c r="M9" s="12">
        <f t="shared" si="3"/>
        <v>0</v>
      </c>
      <c r="N9" s="7">
        <f>SUM(B9:M9)</f>
        <v>8890</v>
      </c>
      <c r="P9" s="7">
        <f t="shared" si="1"/>
        <v>5870</v>
      </c>
    </row>
    <row r="10" spans="1:16" x14ac:dyDescent="0.25">
      <c r="A10" s="8" t="s">
        <v>25</v>
      </c>
      <c r="B10" s="9">
        <v>2200</v>
      </c>
      <c r="C10" s="9">
        <v>2100</v>
      </c>
      <c r="D10" s="9">
        <v>2200</v>
      </c>
      <c r="E10" s="9"/>
      <c r="F10" s="9"/>
      <c r="G10" s="9"/>
      <c r="H10" s="9"/>
      <c r="I10" s="9"/>
      <c r="J10" s="9"/>
      <c r="K10" s="9"/>
      <c r="L10" s="9"/>
      <c r="M10" s="9"/>
      <c r="N10" s="7">
        <f>SUM(B10:M10)</f>
        <v>6500</v>
      </c>
      <c r="P10" s="7">
        <f t="shared" si="1"/>
        <v>4300</v>
      </c>
    </row>
    <row r="11" spans="1:16" x14ac:dyDescent="0.25">
      <c r="A11" s="8" t="s">
        <v>5</v>
      </c>
      <c r="B11" s="9">
        <v>820</v>
      </c>
      <c r="C11" s="9">
        <v>750</v>
      </c>
      <c r="D11" s="9">
        <v>820</v>
      </c>
      <c r="E11" s="9"/>
      <c r="F11" s="9"/>
      <c r="G11" s="9"/>
      <c r="H11" s="9"/>
      <c r="I11" s="9"/>
      <c r="J11" s="9"/>
      <c r="K11" s="9"/>
      <c r="L11" s="9"/>
      <c r="M11" s="9"/>
      <c r="N11" s="7">
        <f>SUM(B11:M11)</f>
        <v>2390</v>
      </c>
      <c r="P11" s="7">
        <f t="shared" si="1"/>
        <v>1570</v>
      </c>
    </row>
    <row r="12" spans="1:16" x14ac:dyDescent="0.25">
      <c r="A12" s="13" t="s">
        <v>26</v>
      </c>
      <c r="B12" s="24">
        <f t="shared" ref="B12:M12" si="4">IFERROR(B9/B3,"")</f>
        <v>0.35529411764705882</v>
      </c>
      <c r="C12" s="24">
        <f t="shared" si="4"/>
        <v>0.35849056603773582</v>
      </c>
      <c r="D12" s="24">
        <f t="shared" si="4"/>
        <v>0.24160000000000001</v>
      </c>
      <c r="E12" s="14" t="str">
        <f t="shared" si="4"/>
        <v/>
      </c>
      <c r="F12" s="14" t="str">
        <f t="shared" si="4"/>
        <v/>
      </c>
      <c r="G12" s="14" t="str">
        <f t="shared" si="4"/>
        <v/>
      </c>
      <c r="H12" s="14" t="str">
        <f t="shared" si="4"/>
        <v/>
      </c>
      <c r="I12" s="14" t="str">
        <f t="shared" si="4"/>
        <v/>
      </c>
      <c r="J12" s="14" t="str">
        <f t="shared" si="4"/>
        <v/>
      </c>
      <c r="K12" s="14" t="str">
        <f t="shared" si="4"/>
        <v/>
      </c>
      <c r="L12" s="14" t="str">
        <f t="shared" si="4"/>
        <v/>
      </c>
      <c r="M12" s="14" t="str">
        <f t="shared" si="4"/>
        <v/>
      </c>
    </row>
    <row r="13" spans="1:16" ht="5.45" customHeight="1" x14ac:dyDescent="0.25">
      <c r="A13" s="15"/>
    </row>
    <row r="14" spans="1:16" x14ac:dyDescent="0.25">
      <c r="A14" s="11" t="s">
        <v>27</v>
      </c>
      <c r="B14" s="12">
        <f>SUM(B15:B19)</f>
        <v>2010</v>
      </c>
      <c r="C14" s="12">
        <f t="shared" ref="C14:M14" si="5">SUM(C15:C19)</f>
        <v>2405</v>
      </c>
      <c r="D14" s="12">
        <f t="shared" si="5"/>
        <v>2475</v>
      </c>
      <c r="E14" s="12">
        <f t="shared" si="5"/>
        <v>0</v>
      </c>
      <c r="F14" s="12">
        <f t="shared" si="5"/>
        <v>0</v>
      </c>
      <c r="G14" s="12">
        <f t="shared" si="5"/>
        <v>0</v>
      </c>
      <c r="H14" s="12">
        <f t="shared" si="5"/>
        <v>0</v>
      </c>
      <c r="I14" s="12">
        <f t="shared" si="5"/>
        <v>0</v>
      </c>
      <c r="J14" s="12">
        <f t="shared" si="5"/>
        <v>0</v>
      </c>
      <c r="K14" s="12">
        <f t="shared" si="5"/>
        <v>0</v>
      </c>
      <c r="L14" s="12">
        <f t="shared" si="5"/>
        <v>0</v>
      </c>
      <c r="M14" s="12">
        <f t="shared" si="5"/>
        <v>0</v>
      </c>
      <c r="N14" s="7">
        <f t="shared" ref="N14:N19" si="6">SUM(B14:M14)</f>
        <v>6890</v>
      </c>
      <c r="P14" s="7">
        <f t="shared" si="1"/>
        <v>4415</v>
      </c>
    </row>
    <row r="15" spans="1:16" x14ac:dyDescent="0.25">
      <c r="A15" s="16" t="s">
        <v>28</v>
      </c>
      <c r="B15" s="9">
        <v>150</v>
      </c>
      <c r="C15" s="9">
        <v>60</v>
      </c>
      <c r="D15" s="9">
        <v>140</v>
      </c>
      <c r="E15" s="9"/>
      <c r="F15" s="9"/>
      <c r="G15" s="9"/>
      <c r="H15" s="9"/>
      <c r="I15" s="9"/>
      <c r="J15" s="9"/>
      <c r="K15" s="9"/>
      <c r="L15" s="9"/>
      <c r="M15" s="9"/>
      <c r="N15" s="7">
        <f t="shared" si="6"/>
        <v>350</v>
      </c>
      <c r="P15" s="7">
        <f t="shared" si="1"/>
        <v>210</v>
      </c>
    </row>
    <row r="16" spans="1:16" x14ac:dyDescent="0.25">
      <c r="A16" s="16" t="s">
        <v>29</v>
      </c>
      <c r="B16" s="9">
        <v>1200</v>
      </c>
      <c r="C16" s="9">
        <v>1500</v>
      </c>
      <c r="D16" s="9">
        <v>1450</v>
      </c>
      <c r="E16" s="9"/>
      <c r="F16" s="9"/>
      <c r="G16" s="9"/>
      <c r="H16" s="9"/>
      <c r="I16" s="9"/>
      <c r="J16" s="9"/>
      <c r="K16" s="9"/>
      <c r="L16" s="9"/>
      <c r="M16" s="9"/>
      <c r="N16" s="7">
        <f t="shared" si="6"/>
        <v>4150</v>
      </c>
      <c r="P16" s="7">
        <f t="shared" si="1"/>
        <v>2700</v>
      </c>
    </row>
    <row r="17" spans="1:16" x14ac:dyDescent="0.25">
      <c r="A17" s="16" t="s">
        <v>30</v>
      </c>
      <c r="B17" s="9">
        <v>450</v>
      </c>
      <c r="C17" s="9">
        <v>560</v>
      </c>
      <c r="D17" s="9">
        <v>600</v>
      </c>
      <c r="E17" s="9"/>
      <c r="F17" s="9"/>
      <c r="G17" s="9"/>
      <c r="H17" s="9"/>
      <c r="I17" s="9"/>
      <c r="J17" s="9"/>
      <c r="K17" s="9"/>
      <c r="L17" s="9"/>
      <c r="M17" s="9"/>
      <c r="N17" s="7">
        <f t="shared" si="6"/>
        <v>1610</v>
      </c>
      <c r="P17" s="7">
        <f t="shared" si="1"/>
        <v>1010</v>
      </c>
    </row>
    <row r="18" spans="1:16" x14ac:dyDescent="0.25">
      <c r="A18" s="17" t="s">
        <v>31</v>
      </c>
      <c r="B18" s="9">
        <v>150</v>
      </c>
      <c r="C18" s="9">
        <v>200</v>
      </c>
      <c r="D18" s="9">
        <v>200</v>
      </c>
      <c r="E18" s="9"/>
      <c r="F18" s="9"/>
      <c r="G18" s="9"/>
      <c r="H18" s="9"/>
      <c r="I18" s="9"/>
      <c r="J18" s="9"/>
      <c r="K18" s="9"/>
      <c r="L18" s="9"/>
      <c r="M18" s="9"/>
      <c r="N18" s="7">
        <f t="shared" si="6"/>
        <v>550</v>
      </c>
      <c r="P18" s="7">
        <f t="shared" si="1"/>
        <v>350</v>
      </c>
    </row>
    <row r="19" spans="1:16" x14ac:dyDescent="0.25">
      <c r="A19" s="16" t="s">
        <v>3</v>
      </c>
      <c r="B19" s="9">
        <v>60</v>
      </c>
      <c r="C19" s="9">
        <v>85</v>
      </c>
      <c r="D19" s="9">
        <v>85</v>
      </c>
      <c r="E19" s="9"/>
      <c r="F19" s="9"/>
      <c r="G19" s="9"/>
      <c r="H19" s="9"/>
      <c r="I19" s="9"/>
      <c r="J19" s="9"/>
      <c r="K19" s="9"/>
      <c r="L19" s="9"/>
      <c r="M19" s="9"/>
      <c r="N19" s="7">
        <f t="shared" si="6"/>
        <v>230</v>
      </c>
      <c r="P19" s="7">
        <f t="shared" si="1"/>
        <v>145</v>
      </c>
    </row>
    <row r="20" spans="1:16" x14ac:dyDescent="0.25">
      <c r="A20" s="13" t="s">
        <v>32</v>
      </c>
      <c r="B20" s="14">
        <f t="shared" ref="B20:M20" si="7">IFERROR(B14/B3,"")</f>
        <v>0.23647058823529413</v>
      </c>
      <c r="C20" s="14">
        <f t="shared" si="7"/>
        <v>0.30251572327044024</v>
      </c>
      <c r="D20" s="14">
        <f t="shared" si="7"/>
        <v>0.19800000000000001</v>
      </c>
      <c r="E20" s="14" t="str">
        <f t="shared" si="7"/>
        <v/>
      </c>
      <c r="F20" s="14" t="str">
        <f t="shared" si="7"/>
        <v/>
      </c>
      <c r="G20" s="14" t="str">
        <f t="shared" si="7"/>
        <v/>
      </c>
      <c r="H20" s="14" t="str">
        <f t="shared" si="7"/>
        <v/>
      </c>
      <c r="I20" s="14" t="str">
        <f t="shared" si="7"/>
        <v/>
      </c>
      <c r="J20" s="14" t="str">
        <f t="shared" si="7"/>
        <v/>
      </c>
      <c r="K20" s="14" t="str">
        <f t="shared" si="7"/>
        <v/>
      </c>
      <c r="L20" s="14" t="str">
        <f t="shared" si="7"/>
        <v/>
      </c>
      <c r="M20" s="14" t="str">
        <f t="shared" si="7"/>
        <v/>
      </c>
    </row>
    <row r="21" spans="1:16" ht="5.45" customHeight="1" x14ac:dyDescent="0.25">
      <c r="A21" s="15"/>
    </row>
    <row r="22" spans="1:16" x14ac:dyDescent="0.25">
      <c r="A22" s="5" t="s">
        <v>33</v>
      </c>
      <c r="B22" s="6">
        <f>B6+B9+B14</f>
        <v>5780</v>
      </c>
      <c r="C22" s="6">
        <f t="shared" ref="C22:M22" si="8">C6+C9+C14</f>
        <v>5810</v>
      </c>
      <c r="D22" s="6">
        <f t="shared" si="8"/>
        <v>6280</v>
      </c>
      <c r="E22" s="6">
        <f t="shared" si="8"/>
        <v>0</v>
      </c>
      <c r="F22" s="6">
        <f t="shared" si="8"/>
        <v>0</v>
      </c>
      <c r="G22" s="6">
        <f t="shared" si="8"/>
        <v>0</v>
      </c>
      <c r="H22" s="6">
        <f t="shared" si="8"/>
        <v>0</v>
      </c>
      <c r="I22" s="6">
        <f t="shared" si="8"/>
        <v>0</v>
      </c>
      <c r="J22" s="6">
        <f t="shared" si="8"/>
        <v>0</v>
      </c>
      <c r="K22" s="6">
        <f t="shared" si="8"/>
        <v>0</v>
      </c>
      <c r="L22" s="6">
        <f t="shared" si="8"/>
        <v>0</v>
      </c>
      <c r="M22" s="6">
        <f t="shared" si="8"/>
        <v>0</v>
      </c>
      <c r="N22" s="7">
        <f>SUM(B22:M22)</f>
        <v>17870</v>
      </c>
      <c r="P22" s="7">
        <f t="shared" si="1"/>
        <v>11590</v>
      </c>
    </row>
    <row r="23" spans="1:16" x14ac:dyDescent="0.25">
      <c r="A23" s="18" t="s">
        <v>34</v>
      </c>
      <c r="B23" s="19">
        <f t="shared" ref="B23:M23" si="9">B3-B22</f>
        <v>2720</v>
      </c>
      <c r="C23" s="19">
        <f t="shared" si="9"/>
        <v>2140</v>
      </c>
      <c r="D23" s="19">
        <f t="shared" si="9"/>
        <v>6220</v>
      </c>
      <c r="E23" s="19">
        <f t="shared" si="9"/>
        <v>0</v>
      </c>
      <c r="F23" s="19">
        <f t="shared" si="9"/>
        <v>0</v>
      </c>
      <c r="G23" s="19">
        <f t="shared" si="9"/>
        <v>0</v>
      </c>
      <c r="H23" s="19">
        <f t="shared" si="9"/>
        <v>0</v>
      </c>
      <c r="I23" s="19">
        <f t="shared" si="9"/>
        <v>0</v>
      </c>
      <c r="J23" s="19">
        <f t="shared" si="9"/>
        <v>0</v>
      </c>
      <c r="K23" s="19">
        <f t="shared" si="9"/>
        <v>0</v>
      </c>
      <c r="L23" s="19">
        <f t="shared" si="9"/>
        <v>0</v>
      </c>
      <c r="M23" s="19">
        <f t="shared" si="9"/>
        <v>0</v>
      </c>
      <c r="N23" s="7">
        <f>SUM(B23:M23)</f>
        <v>11080</v>
      </c>
      <c r="P23" s="7">
        <f t="shared" si="1"/>
        <v>4860</v>
      </c>
    </row>
    <row r="24" spans="1:16" x14ac:dyDescent="0.25">
      <c r="A24" s="15"/>
    </row>
    <row r="25" spans="1:16" ht="5.45" customHeight="1" x14ac:dyDescent="0.25">
      <c r="A25" s="15"/>
    </row>
    <row r="26" spans="1:16" x14ac:dyDescent="0.25">
      <c r="A26" s="11" t="s">
        <v>35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7">
        <f>SUM(B26:M26)</f>
        <v>0</v>
      </c>
      <c r="P26" s="7">
        <f t="shared" si="1"/>
        <v>0</v>
      </c>
    </row>
    <row r="27" spans="1:16" x14ac:dyDescent="0.25">
      <c r="A27" s="18" t="s">
        <v>36</v>
      </c>
      <c r="B27" s="19">
        <f t="shared" ref="B27:M27" si="10">B23</f>
        <v>2720</v>
      </c>
      <c r="C27" s="19">
        <f t="shared" si="10"/>
        <v>2140</v>
      </c>
      <c r="D27" s="19">
        <f t="shared" si="10"/>
        <v>6220</v>
      </c>
      <c r="E27" s="19">
        <f t="shared" si="10"/>
        <v>0</v>
      </c>
      <c r="F27" s="19">
        <f t="shared" si="10"/>
        <v>0</v>
      </c>
      <c r="G27" s="19">
        <f t="shared" si="10"/>
        <v>0</v>
      </c>
      <c r="H27" s="19">
        <f t="shared" si="10"/>
        <v>0</v>
      </c>
      <c r="I27" s="19">
        <f t="shared" si="10"/>
        <v>0</v>
      </c>
      <c r="J27" s="19">
        <f t="shared" si="10"/>
        <v>0</v>
      </c>
      <c r="K27" s="19">
        <f t="shared" si="10"/>
        <v>0</v>
      </c>
      <c r="L27" s="19">
        <f t="shared" si="10"/>
        <v>0</v>
      </c>
      <c r="M27" s="19">
        <f t="shared" si="10"/>
        <v>0</v>
      </c>
      <c r="N27" s="7">
        <f>SUM(B27:M27)</f>
        <v>11080</v>
      </c>
      <c r="P27" s="7">
        <f t="shared" si="1"/>
        <v>4860</v>
      </c>
    </row>
    <row r="28" spans="1:16" ht="5.45" customHeight="1" x14ac:dyDescent="0.25">
      <c r="A28" s="10"/>
    </row>
    <row r="29" spans="1:16" x14ac:dyDescent="0.25">
      <c r="A29" s="20" t="s">
        <v>37</v>
      </c>
      <c r="B29" s="21">
        <f>B27</f>
        <v>2720</v>
      </c>
      <c r="C29" s="21">
        <f t="shared" ref="C29:M29" si="11">C27</f>
        <v>2140</v>
      </c>
      <c r="D29" s="21">
        <f t="shared" si="11"/>
        <v>6220</v>
      </c>
      <c r="E29" s="21">
        <f t="shared" si="11"/>
        <v>0</v>
      </c>
      <c r="F29" s="21">
        <f t="shared" si="11"/>
        <v>0</v>
      </c>
      <c r="G29" s="21">
        <f t="shared" si="11"/>
        <v>0</v>
      </c>
      <c r="H29" s="21">
        <f t="shared" si="11"/>
        <v>0</v>
      </c>
      <c r="I29" s="21">
        <f t="shared" si="11"/>
        <v>0</v>
      </c>
      <c r="J29" s="21">
        <f t="shared" si="11"/>
        <v>0</v>
      </c>
      <c r="K29" s="21">
        <f t="shared" si="11"/>
        <v>0</v>
      </c>
      <c r="L29" s="21">
        <f t="shared" si="11"/>
        <v>0</v>
      </c>
      <c r="M29" s="21">
        <f t="shared" si="11"/>
        <v>0</v>
      </c>
      <c r="N29" s="7">
        <f>SUM(B29:M29)</f>
        <v>11080</v>
      </c>
      <c r="P29" s="7">
        <f t="shared" si="1"/>
        <v>4860</v>
      </c>
    </row>
    <row r="30" spans="1:16" x14ac:dyDescent="0.25">
      <c r="A30" s="15"/>
      <c r="B30" s="24">
        <f t="shared" ref="B30:M30" si="12">IFERROR(B29/B3,"")</f>
        <v>0.32</v>
      </c>
      <c r="C30" s="24">
        <f t="shared" si="12"/>
        <v>0.26918238993710691</v>
      </c>
      <c r="D30" s="24">
        <f t="shared" si="12"/>
        <v>0.49759999999999999</v>
      </c>
      <c r="E30" s="24" t="str">
        <f t="shared" si="12"/>
        <v/>
      </c>
      <c r="F30" s="24" t="str">
        <f t="shared" si="12"/>
        <v/>
      </c>
      <c r="G30" s="24" t="str">
        <f t="shared" si="12"/>
        <v/>
      </c>
      <c r="H30" s="24" t="str">
        <f t="shared" si="12"/>
        <v/>
      </c>
      <c r="I30" s="24" t="str">
        <f t="shared" si="12"/>
        <v/>
      </c>
      <c r="J30" s="24" t="str">
        <f t="shared" si="12"/>
        <v/>
      </c>
      <c r="K30" s="24" t="str">
        <f t="shared" si="12"/>
        <v/>
      </c>
      <c r="L30" s="24" t="str">
        <f t="shared" si="12"/>
        <v/>
      </c>
      <c r="M30" s="24" t="str">
        <f t="shared" si="12"/>
        <v/>
      </c>
    </row>
  </sheetData>
  <conditionalFormatting sqref="B29:M29">
    <cfRule type="cellIs" dxfId="3" priority="4" operator="lessThan">
      <formula>0</formula>
    </cfRule>
  </conditionalFormatting>
  <conditionalFormatting sqref="B30:M30">
    <cfRule type="cellIs" dxfId="2" priority="1" operator="between">
      <formula>0</formula>
      <formula>0.3</formula>
    </cfRule>
    <cfRule type="cellIs" dxfId="1" priority="2" operator="lessThan">
      <formula>0</formula>
    </cfRule>
    <cfRule type="cellIs" dxfId="0" priority="3" operator="greaterThan">
      <formula>0.3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D9B5-0C01-4B1F-94BF-DEA914BA59A1}">
  <sheetPr codeName="Hoja2"/>
  <dimension ref="A1:N23"/>
  <sheetViews>
    <sheetView showGridLines="0" tabSelected="1" zoomScaleNormal="100" workbookViewId="0">
      <selection activeCell="Q34" sqref="Q34"/>
    </sheetView>
  </sheetViews>
  <sheetFormatPr baseColWidth="10" defaultColWidth="11.42578125" defaultRowHeight="12.75" outlineLevelRow="1" x14ac:dyDescent="0.2"/>
  <cols>
    <col min="1" max="1" width="33.42578125" style="1" bestFit="1" customWidth="1"/>
    <col min="2" max="2" width="12.5703125" style="34" bestFit="1" customWidth="1"/>
    <col min="3" max="13" width="11.42578125" style="34"/>
    <col min="14" max="14" width="12" style="34" customWidth="1"/>
    <col min="15" max="256" width="11.42578125" style="1"/>
    <col min="257" max="257" width="22.140625" style="1" customWidth="1"/>
    <col min="258" max="269" width="11.42578125" style="1"/>
    <col min="270" max="270" width="12" style="1" customWidth="1"/>
    <col min="271" max="512" width="11.42578125" style="1"/>
    <col min="513" max="513" width="22.140625" style="1" customWidth="1"/>
    <col min="514" max="525" width="11.42578125" style="1"/>
    <col min="526" max="526" width="12" style="1" customWidth="1"/>
    <col min="527" max="768" width="11.42578125" style="1"/>
    <col min="769" max="769" width="22.140625" style="1" customWidth="1"/>
    <col min="770" max="781" width="11.42578125" style="1"/>
    <col min="782" max="782" width="12" style="1" customWidth="1"/>
    <col min="783" max="1024" width="11.42578125" style="1"/>
    <col min="1025" max="1025" width="22.140625" style="1" customWidth="1"/>
    <col min="1026" max="1037" width="11.42578125" style="1"/>
    <col min="1038" max="1038" width="12" style="1" customWidth="1"/>
    <col min="1039" max="1280" width="11.42578125" style="1"/>
    <col min="1281" max="1281" width="22.140625" style="1" customWidth="1"/>
    <col min="1282" max="1293" width="11.42578125" style="1"/>
    <col min="1294" max="1294" width="12" style="1" customWidth="1"/>
    <col min="1295" max="1536" width="11.42578125" style="1"/>
    <col min="1537" max="1537" width="22.140625" style="1" customWidth="1"/>
    <col min="1538" max="1549" width="11.42578125" style="1"/>
    <col min="1550" max="1550" width="12" style="1" customWidth="1"/>
    <col min="1551" max="1792" width="11.42578125" style="1"/>
    <col min="1793" max="1793" width="22.140625" style="1" customWidth="1"/>
    <col min="1794" max="1805" width="11.42578125" style="1"/>
    <col min="1806" max="1806" width="12" style="1" customWidth="1"/>
    <col min="1807" max="2048" width="11.42578125" style="1"/>
    <col min="2049" max="2049" width="22.140625" style="1" customWidth="1"/>
    <col min="2050" max="2061" width="11.42578125" style="1"/>
    <col min="2062" max="2062" width="12" style="1" customWidth="1"/>
    <col min="2063" max="2304" width="11.42578125" style="1"/>
    <col min="2305" max="2305" width="22.140625" style="1" customWidth="1"/>
    <col min="2306" max="2317" width="11.42578125" style="1"/>
    <col min="2318" max="2318" width="12" style="1" customWidth="1"/>
    <col min="2319" max="2560" width="11.42578125" style="1"/>
    <col min="2561" max="2561" width="22.140625" style="1" customWidth="1"/>
    <col min="2562" max="2573" width="11.42578125" style="1"/>
    <col min="2574" max="2574" width="12" style="1" customWidth="1"/>
    <col min="2575" max="2816" width="11.42578125" style="1"/>
    <col min="2817" max="2817" width="22.140625" style="1" customWidth="1"/>
    <col min="2818" max="2829" width="11.42578125" style="1"/>
    <col min="2830" max="2830" width="12" style="1" customWidth="1"/>
    <col min="2831" max="3072" width="11.42578125" style="1"/>
    <col min="3073" max="3073" width="22.140625" style="1" customWidth="1"/>
    <col min="3074" max="3085" width="11.42578125" style="1"/>
    <col min="3086" max="3086" width="12" style="1" customWidth="1"/>
    <col min="3087" max="3328" width="11.42578125" style="1"/>
    <col min="3329" max="3329" width="22.140625" style="1" customWidth="1"/>
    <col min="3330" max="3341" width="11.42578125" style="1"/>
    <col min="3342" max="3342" width="12" style="1" customWidth="1"/>
    <col min="3343" max="3584" width="11.42578125" style="1"/>
    <col min="3585" max="3585" width="22.140625" style="1" customWidth="1"/>
    <col min="3586" max="3597" width="11.42578125" style="1"/>
    <col min="3598" max="3598" width="12" style="1" customWidth="1"/>
    <col min="3599" max="3840" width="11.42578125" style="1"/>
    <col min="3841" max="3841" width="22.140625" style="1" customWidth="1"/>
    <col min="3842" max="3853" width="11.42578125" style="1"/>
    <col min="3854" max="3854" width="12" style="1" customWidth="1"/>
    <col min="3855" max="4096" width="11.42578125" style="1"/>
    <col min="4097" max="4097" width="22.140625" style="1" customWidth="1"/>
    <col min="4098" max="4109" width="11.42578125" style="1"/>
    <col min="4110" max="4110" width="12" style="1" customWidth="1"/>
    <col min="4111" max="4352" width="11.42578125" style="1"/>
    <col min="4353" max="4353" width="22.140625" style="1" customWidth="1"/>
    <col min="4354" max="4365" width="11.42578125" style="1"/>
    <col min="4366" max="4366" width="12" style="1" customWidth="1"/>
    <col min="4367" max="4608" width="11.42578125" style="1"/>
    <col min="4609" max="4609" width="22.140625" style="1" customWidth="1"/>
    <col min="4610" max="4621" width="11.42578125" style="1"/>
    <col min="4622" max="4622" width="12" style="1" customWidth="1"/>
    <col min="4623" max="4864" width="11.42578125" style="1"/>
    <col min="4865" max="4865" width="22.140625" style="1" customWidth="1"/>
    <col min="4866" max="4877" width="11.42578125" style="1"/>
    <col min="4878" max="4878" width="12" style="1" customWidth="1"/>
    <col min="4879" max="5120" width="11.42578125" style="1"/>
    <col min="5121" max="5121" width="22.140625" style="1" customWidth="1"/>
    <col min="5122" max="5133" width="11.42578125" style="1"/>
    <col min="5134" max="5134" width="12" style="1" customWidth="1"/>
    <col min="5135" max="5376" width="11.42578125" style="1"/>
    <col min="5377" max="5377" width="22.140625" style="1" customWidth="1"/>
    <col min="5378" max="5389" width="11.42578125" style="1"/>
    <col min="5390" max="5390" width="12" style="1" customWidth="1"/>
    <col min="5391" max="5632" width="11.42578125" style="1"/>
    <col min="5633" max="5633" width="22.140625" style="1" customWidth="1"/>
    <col min="5634" max="5645" width="11.42578125" style="1"/>
    <col min="5646" max="5646" width="12" style="1" customWidth="1"/>
    <col min="5647" max="5888" width="11.42578125" style="1"/>
    <col min="5889" max="5889" width="22.140625" style="1" customWidth="1"/>
    <col min="5890" max="5901" width="11.42578125" style="1"/>
    <col min="5902" max="5902" width="12" style="1" customWidth="1"/>
    <col min="5903" max="6144" width="11.42578125" style="1"/>
    <col min="6145" max="6145" width="22.140625" style="1" customWidth="1"/>
    <col min="6146" max="6157" width="11.42578125" style="1"/>
    <col min="6158" max="6158" width="12" style="1" customWidth="1"/>
    <col min="6159" max="6400" width="11.42578125" style="1"/>
    <col min="6401" max="6401" width="22.140625" style="1" customWidth="1"/>
    <col min="6402" max="6413" width="11.42578125" style="1"/>
    <col min="6414" max="6414" width="12" style="1" customWidth="1"/>
    <col min="6415" max="6656" width="11.42578125" style="1"/>
    <col min="6657" max="6657" width="22.140625" style="1" customWidth="1"/>
    <col min="6658" max="6669" width="11.42578125" style="1"/>
    <col min="6670" max="6670" width="12" style="1" customWidth="1"/>
    <col min="6671" max="6912" width="11.42578125" style="1"/>
    <col min="6913" max="6913" width="22.140625" style="1" customWidth="1"/>
    <col min="6914" max="6925" width="11.42578125" style="1"/>
    <col min="6926" max="6926" width="12" style="1" customWidth="1"/>
    <col min="6927" max="7168" width="11.42578125" style="1"/>
    <col min="7169" max="7169" width="22.140625" style="1" customWidth="1"/>
    <col min="7170" max="7181" width="11.42578125" style="1"/>
    <col min="7182" max="7182" width="12" style="1" customWidth="1"/>
    <col min="7183" max="7424" width="11.42578125" style="1"/>
    <col min="7425" max="7425" width="22.140625" style="1" customWidth="1"/>
    <col min="7426" max="7437" width="11.42578125" style="1"/>
    <col min="7438" max="7438" width="12" style="1" customWidth="1"/>
    <col min="7439" max="7680" width="11.42578125" style="1"/>
    <col min="7681" max="7681" width="22.140625" style="1" customWidth="1"/>
    <col min="7682" max="7693" width="11.42578125" style="1"/>
    <col min="7694" max="7694" width="12" style="1" customWidth="1"/>
    <col min="7695" max="7936" width="11.42578125" style="1"/>
    <col min="7937" max="7937" width="22.140625" style="1" customWidth="1"/>
    <col min="7938" max="7949" width="11.42578125" style="1"/>
    <col min="7950" max="7950" width="12" style="1" customWidth="1"/>
    <col min="7951" max="8192" width="11.42578125" style="1"/>
    <col min="8193" max="8193" width="22.140625" style="1" customWidth="1"/>
    <col min="8194" max="8205" width="11.42578125" style="1"/>
    <col min="8206" max="8206" width="12" style="1" customWidth="1"/>
    <col min="8207" max="8448" width="11.42578125" style="1"/>
    <col min="8449" max="8449" width="22.140625" style="1" customWidth="1"/>
    <col min="8450" max="8461" width="11.42578125" style="1"/>
    <col min="8462" max="8462" width="12" style="1" customWidth="1"/>
    <col min="8463" max="8704" width="11.42578125" style="1"/>
    <col min="8705" max="8705" width="22.140625" style="1" customWidth="1"/>
    <col min="8706" max="8717" width="11.42578125" style="1"/>
    <col min="8718" max="8718" width="12" style="1" customWidth="1"/>
    <col min="8719" max="8960" width="11.42578125" style="1"/>
    <col min="8961" max="8961" width="22.140625" style="1" customWidth="1"/>
    <col min="8962" max="8973" width="11.42578125" style="1"/>
    <col min="8974" max="8974" width="12" style="1" customWidth="1"/>
    <col min="8975" max="9216" width="11.42578125" style="1"/>
    <col min="9217" max="9217" width="22.140625" style="1" customWidth="1"/>
    <col min="9218" max="9229" width="11.42578125" style="1"/>
    <col min="9230" max="9230" width="12" style="1" customWidth="1"/>
    <col min="9231" max="9472" width="11.42578125" style="1"/>
    <col min="9473" max="9473" width="22.140625" style="1" customWidth="1"/>
    <col min="9474" max="9485" width="11.42578125" style="1"/>
    <col min="9486" max="9486" width="12" style="1" customWidth="1"/>
    <col min="9487" max="9728" width="11.42578125" style="1"/>
    <col min="9729" max="9729" width="22.140625" style="1" customWidth="1"/>
    <col min="9730" max="9741" width="11.42578125" style="1"/>
    <col min="9742" max="9742" width="12" style="1" customWidth="1"/>
    <col min="9743" max="9984" width="11.42578125" style="1"/>
    <col min="9985" max="9985" width="22.140625" style="1" customWidth="1"/>
    <col min="9986" max="9997" width="11.42578125" style="1"/>
    <col min="9998" max="9998" width="12" style="1" customWidth="1"/>
    <col min="9999" max="10240" width="11.42578125" style="1"/>
    <col min="10241" max="10241" width="22.140625" style="1" customWidth="1"/>
    <col min="10242" max="10253" width="11.42578125" style="1"/>
    <col min="10254" max="10254" width="12" style="1" customWidth="1"/>
    <col min="10255" max="10496" width="11.42578125" style="1"/>
    <col min="10497" max="10497" width="22.140625" style="1" customWidth="1"/>
    <col min="10498" max="10509" width="11.42578125" style="1"/>
    <col min="10510" max="10510" width="12" style="1" customWidth="1"/>
    <col min="10511" max="10752" width="11.42578125" style="1"/>
    <col min="10753" max="10753" width="22.140625" style="1" customWidth="1"/>
    <col min="10754" max="10765" width="11.42578125" style="1"/>
    <col min="10766" max="10766" width="12" style="1" customWidth="1"/>
    <col min="10767" max="11008" width="11.42578125" style="1"/>
    <col min="11009" max="11009" width="22.140625" style="1" customWidth="1"/>
    <col min="11010" max="11021" width="11.42578125" style="1"/>
    <col min="11022" max="11022" width="12" style="1" customWidth="1"/>
    <col min="11023" max="11264" width="11.42578125" style="1"/>
    <col min="11265" max="11265" width="22.140625" style="1" customWidth="1"/>
    <col min="11266" max="11277" width="11.42578125" style="1"/>
    <col min="11278" max="11278" width="12" style="1" customWidth="1"/>
    <col min="11279" max="11520" width="11.42578125" style="1"/>
    <col min="11521" max="11521" width="22.140625" style="1" customWidth="1"/>
    <col min="11522" max="11533" width="11.42578125" style="1"/>
    <col min="11534" max="11534" width="12" style="1" customWidth="1"/>
    <col min="11535" max="11776" width="11.42578125" style="1"/>
    <col min="11777" max="11777" width="22.140625" style="1" customWidth="1"/>
    <col min="11778" max="11789" width="11.42578125" style="1"/>
    <col min="11790" max="11790" width="12" style="1" customWidth="1"/>
    <col min="11791" max="12032" width="11.42578125" style="1"/>
    <col min="12033" max="12033" width="22.140625" style="1" customWidth="1"/>
    <col min="12034" max="12045" width="11.42578125" style="1"/>
    <col min="12046" max="12046" width="12" style="1" customWidth="1"/>
    <col min="12047" max="12288" width="11.42578125" style="1"/>
    <col min="12289" max="12289" width="22.140625" style="1" customWidth="1"/>
    <col min="12290" max="12301" width="11.42578125" style="1"/>
    <col min="12302" max="12302" width="12" style="1" customWidth="1"/>
    <col min="12303" max="12544" width="11.42578125" style="1"/>
    <col min="12545" max="12545" width="22.140625" style="1" customWidth="1"/>
    <col min="12546" max="12557" width="11.42578125" style="1"/>
    <col min="12558" max="12558" width="12" style="1" customWidth="1"/>
    <col min="12559" max="12800" width="11.42578125" style="1"/>
    <col min="12801" max="12801" width="22.140625" style="1" customWidth="1"/>
    <col min="12802" max="12813" width="11.42578125" style="1"/>
    <col min="12814" max="12814" width="12" style="1" customWidth="1"/>
    <col min="12815" max="13056" width="11.42578125" style="1"/>
    <col min="13057" max="13057" width="22.140625" style="1" customWidth="1"/>
    <col min="13058" max="13069" width="11.42578125" style="1"/>
    <col min="13070" max="13070" width="12" style="1" customWidth="1"/>
    <col min="13071" max="13312" width="11.42578125" style="1"/>
    <col min="13313" max="13313" width="22.140625" style="1" customWidth="1"/>
    <col min="13314" max="13325" width="11.42578125" style="1"/>
    <col min="13326" max="13326" width="12" style="1" customWidth="1"/>
    <col min="13327" max="13568" width="11.42578125" style="1"/>
    <col min="13569" max="13569" width="22.140625" style="1" customWidth="1"/>
    <col min="13570" max="13581" width="11.42578125" style="1"/>
    <col min="13582" max="13582" width="12" style="1" customWidth="1"/>
    <col min="13583" max="13824" width="11.42578125" style="1"/>
    <col min="13825" max="13825" width="22.140625" style="1" customWidth="1"/>
    <col min="13826" max="13837" width="11.42578125" style="1"/>
    <col min="13838" max="13838" width="12" style="1" customWidth="1"/>
    <col min="13839" max="14080" width="11.42578125" style="1"/>
    <col min="14081" max="14081" width="22.140625" style="1" customWidth="1"/>
    <col min="14082" max="14093" width="11.42578125" style="1"/>
    <col min="14094" max="14094" width="12" style="1" customWidth="1"/>
    <col min="14095" max="14336" width="11.42578125" style="1"/>
    <col min="14337" max="14337" width="22.140625" style="1" customWidth="1"/>
    <col min="14338" max="14349" width="11.42578125" style="1"/>
    <col min="14350" max="14350" width="12" style="1" customWidth="1"/>
    <col min="14351" max="14592" width="11.42578125" style="1"/>
    <col min="14593" max="14593" width="22.140625" style="1" customWidth="1"/>
    <col min="14594" max="14605" width="11.42578125" style="1"/>
    <col min="14606" max="14606" width="12" style="1" customWidth="1"/>
    <col min="14607" max="14848" width="11.42578125" style="1"/>
    <col min="14849" max="14849" width="22.140625" style="1" customWidth="1"/>
    <col min="14850" max="14861" width="11.42578125" style="1"/>
    <col min="14862" max="14862" width="12" style="1" customWidth="1"/>
    <col min="14863" max="15104" width="11.42578125" style="1"/>
    <col min="15105" max="15105" width="22.140625" style="1" customWidth="1"/>
    <col min="15106" max="15117" width="11.42578125" style="1"/>
    <col min="15118" max="15118" width="12" style="1" customWidth="1"/>
    <col min="15119" max="15360" width="11.42578125" style="1"/>
    <col min="15361" max="15361" width="22.140625" style="1" customWidth="1"/>
    <col min="15362" max="15373" width="11.42578125" style="1"/>
    <col min="15374" max="15374" width="12" style="1" customWidth="1"/>
    <col min="15375" max="15616" width="11.42578125" style="1"/>
    <col min="15617" max="15617" width="22.140625" style="1" customWidth="1"/>
    <col min="15618" max="15629" width="11.42578125" style="1"/>
    <col min="15630" max="15630" width="12" style="1" customWidth="1"/>
    <col min="15631" max="15872" width="11.42578125" style="1"/>
    <col min="15873" max="15873" width="22.140625" style="1" customWidth="1"/>
    <col min="15874" max="15885" width="11.42578125" style="1"/>
    <col min="15886" max="15886" width="12" style="1" customWidth="1"/>
    <col min="15887" max="16128" width="11.42578125" style="1"/>
    <col min="16129" max="16129" width="22.140625" style="1" customWidth="1"/>
    <col min="16130" max="16141" width="11.42578125" style="1"/>
    <col min="16142" max="16142" width="12" style="1" customWidth="1"/>
    <col min="16143" max="16384" width="11.42578125" style="1"/>
  </cols>
  <sheetData>
    <row r="1" spans="1:14" x14ac:dyDescent="0.2">
      <c r="A1" s="22">
        <v>2020</v>
      </c>
      <c r="B1" s="23" t="str">
        <f>[1]TESORERIA!C10</f>
        <v>ENERO</v>
      </c>
      <c r="C1" s="23" t="str">
        <f>[1]TESORERIA!D10</f>
        <v>FEBRERO</v>
      </c>
      <c r="D1" s="23" t="str">
        <f>[1]TESORERIA!E10</f>
        <v>MARZO</v>
      </c>
      <c r="E1" s="23" t="str">
        <f>[1]TESORERIA!F10</f>
        <v>ABRIL</v>
      </c>
      <c r="F1" s="23" t="str">
        <f>[1]TESORERIA!G10</f>
        <v>MAYO</v>
      </c>
      <c r="G1" s="23" t="str">
        <f>[1]TESORERIA!H10</f>
        <v>JUNIO</v>
      </c>
      <c r="H1" s="23" t="str">
        <f>[1]TESORERIA!I10</f>
        <v>JULIO</v>
      </c>
      <c r="I1" s="23" t="str">
        <f>[1]TESORERIA!J10</f>
        <v>AGOSTO</v>
      </c>
      <c r="J1" s="23" t="str">
        <f>[1]TESORERIA!K10</f>
        <v>SEPTIEMBRE</v>
      </c>
      <c r="K1" s="23" t="str">
        <f>[1]TESORERIA!L10</f>
        <v>OCTUBRE</v>
      </c>
      <c r="L1" s="23" t="str">
        <f>[1]TESORERIA!M10</f>
        <v>NOVIEMBRE</v>
      </c>
      <c r="M1" s="23" t="str">
        <f>[1]TESORERIA!N10</f>
        <v>DICIEMBRE</v>
      </c>
      <c r="N1" s="33" t="s">
        <v>0</v>
      </c>
    </row>
    <row r="2" spans="1:14" x14ac:dyDescent="0.2">
      <c r="A2" s="26" t="s">
        <v>1</v>
      </c>
      <c r="B2" s="43">
        <f>SUMIFS('Reporte Bancario'!$G:$G,'Reporte Bancario'!$L:$L,'Tesorería por meses'!B1)</f>
        <v>6030</v>
      </c>
      <c r="C2" s="43">
        <f>SUMIFS('Reporte Bancario'!$G:$G,'Reporte Bancario'!$L:$L,'Tesorería por meses'!C1)</f>
        <v>9750</v>
      </c>
      <c r="D2" s="43">
        <f>SUMIFS('Reporte Bancario'!$G:$G,'Reporte Bancario'!$L:$L,'Tesorería por meses'!D1)</f>
        <v>8500</v>
      </c>
      <c r="E2" s="43">
        <f>SUMIFS('Reporte Bancario'!$G:$G,'Reporte Bancario'!$L:$L,'Tesorería por meses'!E1)</f>
        <v>0</v>
      </c>
      <c r="F2" s="43">
        <f>SUMIFS('Reporte Bancario'!$G:$G,'Reporte Bancario'!$L:$L,'Tesorería por meses'!F1)</f>
        <v>0</v>
      </c>
      <c r="G2" s="43">
        <f>SUMIFS('Reporte Bancario'!$G:$G,'Reporte Bancario'!$L:$L,'Tesorería por meses'!G1)</f>
        <v>0</v>
      </c>
      <c r="H2" s="43">
        <f>SUMIFS('Reporte Bancario'!$G:$G,'Reporte Bancario'!$L:$L,'Tesorería por meses'!H1)</f>
        <v>0</v>
      </c>
      <c r="I2" s="43">
        <f>SUMIFS('Reporte Bancario'!$G:$G,'Reporte Bancario'!$L:$L,'Tesorería por meses'!I1)</f>
        <v>0</v>
      </c>
      <c r="J2" s="43">
        <f>SUMIFS('Reporte Bancario'!$G:$G,'Reporte Bancario'!$L:$L,'Tesorería por meses'!J1)</f>
        <v>0</v>
      </c>
      <c r="K2" s="43">
        <f>SUMIFS('Reporte Bancario'!$G:$G,'Reporte Bancario'!$L:$L,'Tesorería por meses'!K1)</f>
        <v>0</v>
      </c>
      <c r="L2" s="43">
        <f>SUMIFS('Reporte Bancario'!$G:$G,'Reporte Bancario'!$L:$L,'Tesorería por meses'!L1)</f>
        <v>0</v>
      </c>
      <c r="M2" s="43">
        <f>SUMIFS('Reporte Bancario'!$G:$G,'Reporte Bancario'!$L:$L,'Tesorería por meses'!M1)</f>
        <v>0</v>
      </c>
      <c r="N2" s="43">
        <f>SUM(B2:M2)</f>
        <v>24280</v>
      </c>
    </row>
    <row r="3" spans="1:14" hidden="1" outlineLevel="1" x14ac:dyDescent="0.2">
      <c r="A3" s="25" t="s">
        <v>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>
        <f t="shared" ref="N3:N4" si="0">SUM(B3:M3)</f>
        <v>0</v>
      </c>
    </row>
    <row r="4" spans="1:14" hidden="1" outlineLevel="1" x14ac:dyDescent="0.2">
      <c r="A4" s="25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3">
        <f t="shared" si="0"/>
        <v>0</v>
      </c>
    </row>
    <row r="5" spans="1:14" collapsed="1" x14ac:dyDescent="0.2">
      <c r="A5" s="2" t="s">
        <v>42</v>
      </c>
      <c r="B5" s="45">
        <f>B2</f>
        <v>6030</v>
      </c>
      <c r="C5" s="45">
        <f t="shared" ref="C5:M5" si="1">C2</f>
        <v>9750</v>
      </c>
      <c r="D5" s="45">
        <f t="shared" si="1"/>
        <v>8500</v>
      </c>
      <c r="E5" s="45">
        <f t="shared" si="1"/>
        <v>0</v>
      </c>
      <c r="F5" s="45">
        <f t="shared" si="1"/>
        <v>0</v>
      </c>
      <c r="G5" s="45">
        <f t="shared" si="1"/>
        <v>0</v>
      </c>
      <c r="H5" s="45">
        <f t="shared" si="1"/>
        <v>0</v>
      </c>
      <c r="I5" s="45">
        <f t="shared" si="1"/>
        <v>0</v>
      </c>
      <c r="J5" s="45">
        <f t="shared" si="1"/>
        <v>0</v>
      </c>
      <c r="K5" s="45">
        <f t="shared" si="1"/>
        <v>0</v>
      </c>
      <c r="L5" s="45">
        <f t="shared" si="1"/>
        <v>0</v>
      </c>
      <c r="M5" s="45">
        <f t="shared" si="1"/>
        <v>0</v>
      </c>
      <c r="N5" s="45">
        <f>SUM(B5:M5)</f>
        <v>24280</v>
      </c>
    </row>
    <row r="6" spans="1:14" ht="6" customHeight="1" x14ac:dyDescent="0.2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 x14ac:dyDescent="0.2">
      <c r="A7" s="26" t="s">
        <v>38</v>
      </c>
      <c r="B7" s="43">
        <f>SUMIFS('Reporte Bancario'!$H:$H,'Reporte Bancario'!$L:$L,'Tesorería por meses'!B1,'Reporte Bancario'!$J:$J,'Tesorería por meses'!$A$7)</f>
        <v>612.35</v>
      </c>
      <c r="C7" s="43">
        <f>SUMIFS('Reporte Bancario'!$H:$H,'Reporte Bancario'!$L:$L,'Tesorería por meses'!C1,'Reporte Bancario'!$J:$J,'Tesorería por meses'!$A$7)</f>
        <v>756</v>
      </c>
      <c r="D7" s="43">
        <f>SUMIFS('Reporte Bancario'!$H:$H,'Reporte Bancario'!$L:$L,'Tesorería por meses'!D1,'Reporte Bancario'!$J:$J,'Tesorería por meses'!$A$7)</f>
        <v>690</v>
      </c>
      <c r="E7" s="43">
        <f>SUMIFS('Reporte Bancario'!$H:$H,'Reporte Bancario'!$L:$L,'Tesorería por meses'!E1,'Reporte Bancario'!$J:$J,'Tesorería por meses'!$A$7)</f>
        <v>0</v>
      </c>
      <c r="F7" s="43">
        <f>SUMIFS('Reporte Bancario'!$H:$H,'Reporte Bancario'!$L:$L,'Tesorería por meses'!F1,'Reporte Bancario'!$J:$J,'Tesorería por meses'!$A$7)</f>
        <v>0</v>
      </c>
      <c r="G7" s="43">
        <f>SUMIFS('Reporte Bancario'!$H:$H,'Reporte Bancario'!$L:$L,'Tesorería por meses'!G1,'Reporte Bancario'!$J:$J,'Tesorería por meses'!$A$7)</f>
        <v>0</v>
      </c>
      <c r="H7" s="43">
        <f>SUMIFS('Reporte Bancario'!$H:$H,'Reporte Bancario'!$L:$L,'Tesorería por meses'!H1,'Reporte Bancario'!$J:$J,'Tesorería por meses'!$A$7)</f>
        <v>0</v>
      </c>
      <c r="I7" s="43">
        <f>SUMIFS('Reporte Bancario'!$H:$H,'Reporte Bancario'!$L:$L,'Tesorería por meses'!I1,'Reporte Bancario'!$J:$J,'Tesorería por meses'!$A$7)</f>
        <v>0</v>
      </c>
      <c r="J7" s="43">
        <f>SUMIFS('Reporte Bancario'!$H:$H,'Reporte Bancario'!$L:$L,'Tesorería por meses'!J1,'Reporte Bancario'!$J:$J,'Tesorería por meses'!$A$7)</f>
        <v>0</v>
      </c>
      <c r="K7" s="43">
        <f>SUMIFS('Reporte Bancario'!$H:$H,'Reporte Bancario'!$L:$L,'Tesorería por meses'!K1,'Reporte Bancario'!$J:$J,'Tesorería por meses'!$A$7)</f>
        <v>0</v>
      </c>
      <c r="L7" s="43">
        <f>SUMIFS('Reporte Bancario'!$H:$H,'Reporte Bancario'!$L:$L,'Tesorería por meses'!L1,'Reporte Bancario'!$J:$J,'Tesorería por meses'!$A$7)</f>
        <v>0</v>
      </c>
      <c r="M7" s="43">
        <f>SUMIFS('Reporte Bancario'!$H:$H,'Reporte Bancario'!$L:$L,'Tesorería por meses'!M1,'Reporte Bancario'!$J:$J,'Tesorería por meses'!$A$7)</f>
        <v>0</v>
      </c>
      <c r="N7" s="43">
        <f>SUM(B7:M7)</f>
        <v>2058.35</v>
      </c>
    </row>
    <row r="8" spans="1:14" x14ac:dyDescent="0.2">
      <c r="A8" s="26" t="s">
        <v>4</v>
      </c>
      <c r="B8" s="43">
        <f>SUM(B9:B10)</f>
        <v>4140</v>
      </c>
      <c r="C8" s="43">
        <f t="shared" ref="C8:M8" si="2">SUM(C9:C10)</f>
        <v>2909</v>
      </c>
      <c r="D8" s="43">
        <f t="shared" si="2"/>
        <v>2800</v>
      </c>
      <c r="E8" s="43">
        <f t="shared" si="2"/>
        <v>0</v>
      </c>
      <c r="F8" s="43">
        <f t="shared" si="2"/>
        <v>0</v>
      </c>
      <c r="G8" s="43">
        <f t="shared" si="2"/>
        <v>0</v>
      </c>
      <c r="H8" s="43">
        <f t="shared" si="2"/>
        <v>0</v>
      </c>
      <c r="I8" s="43">
        <f t="shared" si="2"/>
        <v>0</v>
      </c>
      <c r="J8" s="43">
        <f t="shared" si="2"/>
        <v>0</v>
      </c>
      <c r="K8" s="43">
        <f t="shared" si="2"/>
        <v>0</v>
      </c>
      <c r="L8" s="43">
        <f t="shared" si="2"/>
        <v>0</v>
      </c>
      <c r="M8" s="43">
        <f t="shared" si="2"/>
        <v>0</v>
      </c>
      <c r="N8" s="43">
        <f t="shared" ref="N8:N17" si="3">SUM(B8:M8)</f>
        <v>9849</v>
      </c>
    </row>
    <row r="9" spans="1:14" hidden="1" outlineLevel="1" x14ac:dyDescent="0.2">
      <c r="A9" s="27" t="s">
        <v>25</v>
      </c>
      <c r="B9" s="44">
        <f>SUMIFS('Reporte Bancario'!$H:$H,'Reporte Bancario'!$L:$L,'Tesorería por meses'!B1,'Reporte Bancario'!$J:$J,'Tesorería por meses'!$A$9)</f>
        <v>3420</v>
      </c>
      <c r="C9" s="44">
        <f>SUMIFS('Reporte Bancario'!$H:$H,'Reporte Bancario'!$L:$L,'Tesorería por meses'!C1,'Reporte Bancario'!$J:$J,'Tesorería por meses'!$A$9)</f>
        <v>2129</v>
      </c>
      <c r="D9" s="44">
        <f>SUMIFS('Reporte Bancario'!$H:$H,'Reporte Bancario'!$L:$L,'Tesorería por meses'!D1,'Reporte Bancario'!$J:$J,'Tesorería por meses'!$A$9)</f>
        <v>2000</v>
      </c>
      <c r="E9" s="44">
        <f>SUMIFS('Reporte Bancario'!$H:$H,'Reporte Bancario'!$L:$L,'Tesorería por meses'!E1,'Reporte Bancario'!$J:$J,'Tesorería por meses'!$A$9)</f>
        <v>0</v>
      </c>
      <c r="F9" s="44">
        <f>SUMIFS('Reporte Bancario'!$H:$H,'Reporte Bancario'!$L:$L,'Tesorería por meses'!F1,'Reporte Bancario'!$J:$J,'Tesorería por meses'!$A$9)</f>
        <v>0</v>
      </c>
      <c r="G9" s="44">
        <f>SUMIFS('Reporte Bancario'!$H:$H,'Reporte Bancario'!$L:$L,'Tesorería por meses'!G1,'Reporte Bancario'!$J:$J,'Tesorería por meses'!$A$9)</f>
        <v>0</v>
      </c>
      <c r="H9" s="44">
        <f>SUMIFS('Reporte Bancario'!$H:$H,'Reporte Bancario'!$L:$L,'Tesorería por meses'!H1,'Reporte Bancario'!$J:$J,'Tesorería por meses'!$A$9)</f>
        <v>0</v>
      </c>
      <c r="I9" s="44">
        <f>SUMIFS('Reporte Bancario'!$H:$H,'Reporte Bancario'!$L:$L,'Tesorería por meses'!I1,'Reporte Bancario'!$J:$J,'Tesorería por meses'!$A$9)</f>
        <v>0</v>
      </c>
      <c r="J9" s="44">
        <f>SUMIFS('Reporte Bancario'!$H:$H,'Reporte Bancario'!$L:$L,'Tesorería por meses'!J1,'Reporte Bancario'!$J:$J,'Tesorería por meses'!$A$9)</f>
        <v>0</v>
      </c>
      <c r="K9" s="44">
        <f>SUMIFS('Reporte Bancario'!$H:$H,'Reporte Bancario'!$L:$L,'Tesorería por meses'!K1,'Reporte Bancario'!$J:$J,'Tesorería por meses'!$A$9)</f>
        <v>0</v>
      </c>
      <c r="L9" s="44">
        <f>SUMIFS('Reporte Bancario'!$H:$H,'Reporte Bancario'!$L:$L,'Tesorería por meses'!L1,'Reporte Bancario'!$J:$J,'Tesorería por meses'!$A$9)</f>
        <v>0</v>
      </c>
      <c r="M9" s="44">
        <f>SUMIFS('Reporte Bancario'!$H:$H,'Reporte Bancario'!$L:$L,'Tesorería por meses'!M1,'Reporte Bancario'!$J:$J,'Tesorería por meses'!$A$9)</f>
        <v>0</v>
      </c>
      <c r="N9" s="44">
        <f t="shared" si="3"/>
        <v>7549</v>
      </c>
    </row>
    <row r="10" spans="1:14" hidden="1" outlineLevel="1" x14ac:dyDescent="0.2">
      <c r="A10" s="27" t="s">
        <v>5</v>
      </c>
      <c r="B10" s="44">
        <f>SUMIFS('Reporte Bancario'!$H:$H,'Reporte Bancario'!$L:$L,'Tesorería por meses'!B1,'Reporte Bancario'!$J:$J,'Tesorería por meses'!$A$10)</f>
        <v>720</v>
      </c>
      <c r="C10" s="44">
        <f>SUMIFS('Reporte Bancario'!$H:$H,'Reporte Bancario'!$L:$L,'Tesorería por meses'!C1,'Reporte Bancario'!$J:$J,'Tesorería por meses'!$A$10)</f>
        <v>780</v>
      </c>
      <c r="D10" s="44">
        <f>SUMIFS('Reporte Bancario'!$H:$H,'Reporte Bancario'!$L:$L,'Tesorería por meses'!D1,'Reporte Bancario'!$J:$J,'Tesorería por meses'!$A$10)</f>
        <v>800</v>
      </c>
      <c r="E10" s="44">
        <f>SUMIFS('Reporte Bancario'!$H:$H,'Reporte Bancario'!$L:$L,'Tesorería por meses'!E1,'Reporte Bancario'!$J:$J,'Tesorería por meses'!$A$10)</f>
        <v>0</v>
      </c>
      <c r="F10" s="44">
        <f>SUMIFS('Reporte Bancario'!$H:$H,'Reporte Bancario'!$L:$L,'Tesorería por meses'!F1,'Reporte Bancario'!$J:$J,'Tesorería por meses'!$A$10)</f>
        <v>0</v>
      </c>
      <c r="G10" s="44">
        <f>SUMIFS('Reporte Bancario'!$H:$H,'Reporte Bancario'!$L:$L,'Tesorería por meses'!G1,'Reporte Bancario'!$J:$J,'Tesorería por meses'!$A$10)</f>
        <v>0</v>
      </c>
      <c r="H10" s="44">
        <f>SUMIFS('Reporte Bancario'!$H:$H,'Reporte Bancario'!$L:$L,'Tesorería por meses'!H1,'Reporte Bancario'!$J:$J,'Tesorería por meses'!$A$10)</f>
        <v>0</v>
      </c>
      <c r="I10" s="44">
        <f>SUMIFS('Reporte Bancario'!$H:$H,'Reporte Bancario'!$L:$L,'Tesorería por meses'!I1,'Reporte Bancario'!$J:$J,'Tesorería por meses'!$A$10)</f>
        <v>0</v>
      </c>
      <c r="J10" s="44">
        <f>SUMIFS('Reporte Bancario'!$H:$H,'Reporte Bancario'!$L:$L,'Tesorería por meses'!J1,'Reporte Bancario'!$J:$J,'Tesorería por meses'!$A$10)</f>
        <v>0</v>
      </c>
      <c r="K10" s="44">
        <f>SUMIFS('Reporte Bancario'!$H:$H,'Reporte Bancario'!$L:$L,'Tesorería por meses'!K1,'Reporte Bancario'!$J:$J,'Tesorería por meses'!$A$10)</f>
        <v>0</v>
      </c>
      <c r="L10" s="44">
        <f>SUMIFS('Reporte Bancario'!$H:$H,'Reporte Bancario'!$L:$L,'Tesorería por meses'!L1,'Reporte Bancario'!$J:$J,'Tesorería por meses'!$A$10)</f>
        <v>0</v>
      </c>
      <c r="M10" s="44">
        <f>SUMIFS('Reporte Bancario'!$H:$H,'Reporte Bancario'!$L:$L,'Tesorería por meses'!M1,'Reporte Bancario'!$J:$J,'Tesorería por meses'!$A$10)</f>
        <v>0</v>
      </c>
      <c r="N10" s="44">
        <f t="shared" si="3"/>
        <v>2300</v>
      </c>
    </row>
    <row r="11" spans="1:14" collapsed="1" x14ac:dyDescent="0.2">
      <c r="A11" s="30" t="s">
        <v>2</v>
      </c>
      <c r="B11" s="43">
        <f>SUM(B12:B16)</f>
        <v>1877.5300000000002</v>
      </c>
      <c r="C11" s="43">
        <f t="shared" ref="C11:M11" si="4">SUM(C12:C16)</f>
        <v>1692.22</v>
      </c>
      <c r="D11" s="43">
        <f t="shared" si="4"/>
        <v>1324.4499999999998</v>
      </c>
      <c r="E11" s="43">
        <f t="shared" si="4"/>
        <v>0</v>
      </c>
      <c r="F11" s="43">
        <f t="shared" si="4"/>
        <v>0</v>
      </c>
      <c r="G11" s="43">
        <f t="shared" si="4"/>
        <v>0</v>
      </c>
      <c r="H11" s="43">
        <f t="shared" si="4"/>
        <v>0</v>
      </c>
      <c r="I11" s="43">
        <f t="shared" si="4"/>
        <v>0</v>
      </c>
      <c r="J11" s="43">
        <f t="shared" si="4"/>
        <v>0</v>
      </c>
      <c r="K11" s="43">
        <f t="shared" si="4"/>
        <v>0</v>
      </c>
      <c r="L11" s="43">
        <f t="shared" si="4"/>
        <v>0</v>
      </c>
      <c r="M11" s="43">
        <f t="shared" si="4"/>
        <v>0</v>
      </c>
      <c r="N11" s="43">
        <f t="shared" si="3"/>
        <v>4894.2</v>
      </c>
    </row>
    <row r="12" spans="1:14" ht="15" hidden="1" outlineLevel="1" x14ac:dyDescent="0.25">
      <c r="A12" s="16" t="s">
        <v>28</v>
      </c>
      <c r="B12" s="44">
        <f>SUMIFS('Reporte Bancario'!$H:$H,'Reporte Bancario'!$L:$L,'Tesorería por meses'!B1,'Reporte Bancario'!$J:$J,'Tesorería por meses'!$A$12)</f>
        <v>18.990000000000002</v>
      </c>
      <c r="C12" s="44">
        <f>SUMIFS('Reporte Bancario'!$H:$H,'Reporte Bancario'!$L:$L,'Tesorería por meses'!C1,'Reporte Bancario'!$J:$J,'Tesorería por meses'!$A$12)</f>
        <v>113.38</v>
      </c>
      <c r="D12" s="44">
        <f>SUMIFS('Reporte Bancario'!$H:$H,'Reporte Bancario'!$L:$L,'Tesorería por meses'!D1,'Reporte Bancario'!$J:$J,'Tesorería por meses'!$A$12)</f>
        <v>67.099999999999994</v>
      </c>
      <c r="E12" s="44">
        <f>SUMIFS('Reporte Bancario'!$H:$H,'Reporte Bancario'!$L:$L,'Tesorería por meses'!E1,'Reporte Bancario'!$J:$J,'Tesorería por meses'!$A$12)</f>
        <v>0</v>
      </c>
      <c r="F12" s="44">
        <f>SUMIFS('Reporte Bancario'!$H:$H,'Reporte Bancario'!$L:$L,'Tesorería por meses'!F1,'Reporte Bancario'!$J:$J,'Tesorería por meses'!$A$12)</f>
        <v>0</v>
      </c>
      <c r="G12" s="44">
        <f>SUMIFS('Reporte Bancario'!$H:$H,'Reporte Bancario'!$L:$L,'Tesorería por meses'!G1,'Reporte Bancario'!$J:$J,'Tesorería por meses'!$A$12)</f>
        <v>0</v>
      </c>
      <c r="H12" s="44">
        <f>SUMIFS('Reporte Bancario'!$H:$H,'Reporte Bancario'!$L:$L,'Tesorería por meses'!H1,'Reporte Bancario'!$J:$J,'Tesorería por meses'!$A$12)</f>
        <v>0</v>
      </c>
      <c r="I12" s="44">
        <f>SUMIFS('Reporte Bancario'!$H:$H,'Reporte Bancario'!$L:$L,'Tesorería por meses'!I1,'Reporte Bancario'!$J:$J,'Tesorería por meses'!$A$12)</f>
        <v>0</v>
      </c>
      <c r="J12" s="44">
        <f>SUMIFS('Reporte Bancario'!$H:$H,'Reporte Bancario'!$L:$L,'Tesorería por meses'!J1,'Reporte Bancario'!$J:$J,'Tesorería por meses'!$A$12)</f>
        <v>0</v>
      </c>
      <c r="K12" s="44">
        <f>SUMIFS('Reporte Bancario'!$H:$H,'Reporte Bancario'!$L:$L,'Tesorería por meses'!K1,'Reporte Bancario'!$J:$J,'Tesorería por meses'!$A$12)</f>
        <v>0</v>
      </c>
      <c r="L12" s="44">
        <f>SUMIFS('Reporte Bancario'!$H:$H,'Reporte Bancario'!$L:$L,'Tesorería por meses'!L1,'Reporte Bancario'!$J:$J,'Tesorería por meses'!$A$12)</f>
        <v>0</v>
      </c>
      <c r="M12" s="44">
        <f>SUMIFS('Reporte Bancario'!$H:$H,'Reporte Bancario'!$L:$L,'Tesorería por meses'!M1,'Reporte Bancario'!$J:$J,'Tesorería por meses'!$A$12)</f>
        <v>0</v>
      </c>
      <c r="N12" s="48">
        <f t="shared" si="3"/>
        <v>199.47</v>
      </c>
    </row>
    <row r="13" spans="1:14" ht="15" hidden="1" outlineLevel="1" x14ac:dyDescent="0.25">
      <c r="A13" s="16" t="s">
        <v>29</v>
      </c>
      <c r="B13" s="44">
        <f>SUMIFS('Reporte Bancario'!$H:$H,'Reporte Bancario'!$L:$L,'Tesorería por meses'!B1,'Reporte Bancario'!$J:$J,'Tesorería por meses'!$A$13)</f>
        <v>1200.94</v>
      </c>
      <c r="C13" s="44">
        <f>SUMIFS('Reporte Bancario'!$H:$H,'Reporte Bancario'!$L:$L,'Tesorería por meses'!C1,'Reporte Bancario'!$J:$J,'Tesorería por meses'!$A$13)</f>
        <v>1111.1400000000001</v>
      </c>
      <c r="D13" s="44">
        <f>SUMIFS('Reporte Bancario'!$H:$H,'Reporte Bancario'!$L:$L,'Tesorería por meses'!D1,'Reporte Bancario'!$J:$J,'Tesorería por meses'!$A$13)</f>
        <v>1112.3499999999999</v>
      </c>
      <c r="E13" s="44">
        <f>SUMIFS('Reporte Bancario'!$H:$H,'Reporte Bancario'!$L:$L,'Tesorería por meses'!E1,'Reporte Bancario'!$J:$J,'Tesorería por meses'!$A$13)</f>
        <v>0</v>
      </c>
      <c r="F13" s="44">
        <f>SUMIFS('Reporte Bancario'!$H:$H,'Reporte Bancario'!$L:$L,'Tesorería por meses'!F1,'Reporte Bancario'!$J:$J,'Tesorería por meses'!$A$13)</f>
        <v>0</v>
      </c>
      <c r="G13" s="44">
        <f>SUMIFS('Reporte Bancario'!$H:$H,'Reporte Bancario'!$L:$L,'Tesorería por meses'!G1,'Reporte Bancario'!$J:$J,'Tesorería por meses'!$A$13)</f>
        <v>0</v>
      </c>
      <c r="H13" s="44">
        <f>SUMIFS('Reporte Bancario'!$H:$H,'Reporte Bancario'!$L:$L,'Tesorería por meses'!H1,'Reporte Bancario'!$J:$J,'Tesorería por meses'!$A$13)</f>
        <v>0</v>
      </c>
      <c r="I13" s="44">
        <f>SUMIFS('Reporte Bancario'!$H:$H,'Reporte Bancario'!$L:$L,'Tesorería por meses'!I1,'Reporte Bancario'!$J:$J,'Tesorería por meses'!$A$13)</f>
        <v>0</v>
      </c>
      <c r="J13" s="44">
        <f>SUMIFS('Reporte Bancario'!$H:$H,'Reporte Bancario'!$L:$L,'Tesorería por meses'!J1,'Reporte Bancario'!$J:$J,'Tesorería por meses'!$A$13)</f>
        <v>0</v>
      </c>
      <c r="K13" s="44">
        <f>SUMIFS('Reporte Bancario'!$H:$H,'Reporte Bancario'!$L:$L,'Tesorería por meses'!K1,'Reporte Bancario'!$J:$J,'Tesorería por meses'!$A$13)</f>
        <v>0</v>
      </c>
      <c r="L13" s="44">
        <f>SUMIFS('Reporte Bancario'!$H:$H,'Reporte Bancario'!$L:$L,'Tesorería por meses'!L1,'Reporte Bancario'!$J:$J,'Tesorería por meses'!$A$13)</f>
        <v>0</v>
      </c>
      <c r="M13" s="44">
        <f>SUMIFS('Reporte Bancario'!$H:$H,'Reporte Bancario'!$L:$L,'Tesorería por meses'!M1,'Reporte Bancario'!$J:$J,'Tesorería por meses'!$A$13)</f>
        <v>0</v>
      </c>
      <c r="N13" s="48">
        <f t="shared" si="3"/>
        <v>3424.43</v>
      </c>
    </row>
    <row r="14" spans="1:14" ht="15" hidden="1" outlineLevel="1" x14ac:dyDescent="0.25">
      <c r="A14" s="16" t="s">
        <v>58</v>
      </c>
      <c r="B14" s="44">
        <f>SUMIFS('Reporte Bancario'!$H:$H,'Reporte Bancario'!$L:$L,'Tesorería por meses'!B1,'Reporte Bancario'!$J:$J,'Tesorería por meses'!$A$14)</f>
        <v>406.23</v>
      </c>
      <c r="C14" s="44">
        <f>SUMIFS('Reporte Bancario'!$H:$H,'Reporte Bancario'!$L:$L,'Tesorería por meses'!C1,'Reporte Bancario'!$J:$J,'Tesorería por meses'!$A$14)</f>
        <v>350.88</v>
      </c>
      <c r="D14" s="44">
        <f>SUMIFS('Reporte Bancario'!$H:$H,'Reporte Bancario'!$L:$L,'Tesorería por meses'!D1,'Reporte Bancario'!$J:$J,'Tesorería por meses'!$A$14)</f>
        <v>0</v>
      </c>
      <c r="E14" s="44">
        <f>SUMIFS('Reporte Bancario'!$H:$H,'Reporte Bancario'!$L:$L,'Tesorería por meses'!E1,'Reporte Bancario'!$J:$J,'Tesorería por meses'!$A$14)</f>
        <v>0</v>
      </c>
      <c r="F14" s="44">
        <f>SUMIFS('Reporte Bancario'!$H:$H,'Reporte Bancario'!$L:$L,'Tesorería por meses'!F1,'Reporte Bancario'!$J:$J,'Tesorería por meses'!$A$14)</f>
        <v>0</v>
      </c>
      <c r="G14" s="44">
        <f>SUMIFS('Reporte Bancario'!$H:$H,'Reporte Bancario'!$L:$L,'Tesorería por meses'!G1,'Reporte Bancario'!$J:$J,'Tesorería por meses'!$A$14)</f>
        <v>0</v>
      </c>
      <c r="H14" s="44">
        <f>SUMIFS('Reporte Bancario'!$H:$H,'Reporte Bancario'!$L:$L,'Tesorería por meses'!H1,'Reporte Bancario'!$J:$J,'Tesorería por meses'!$A$14)</f>
        <v>0</v>
      </c>
      <c r="I14" s="44">
        <f>SUMIFS('Reporte Bancario'!$H:$H,'Reporte Bancario'!$L:$L,'Tesorería por meses'!I1,'Reporte Bancario'!$J:$J,'Tesorería por meses'!$A$14)</f>
        <v>0</v>
      </c>
      <c r="J14" s="44">
        <f>SUMIFS('Reporte Bancario'!$H:$H,'Reporte Bancario'!$L:$L,'Tesorería por meses'!J1,'Reporte Bancario'!$J:$J,'Tesorería por meses'!$A$14)</f>
        <v>0</v>
      </c>
      <c r="K14" s="44">
        <f>SUMIFS('Reporte Bancario'!$H:$H,'Reporte Bancario'!$L:$L,'Tesorería por meses'!K1,'Reporte Bancario'!$J:$J,'Tesorería por meses'!$A$14)</f>
        <v>0</v>
      </c>
      <c r="L14" s="44">
        <f>SUMIFS('Reporte Bancario'!$H:$H,'Reporte Bancario'!$L:$L,'Tesorería por meses'!L1,'Reporte Bancario'!$J:$J,'Tesorería por meses'!$A$14)</f>
        <v>0</v>
      </c>
      <c r="M14" s="44">
        <f>SUMIFS('Reporte Bancario'!$H:$H,'Reporte Bancario'!$L:$L,'Tesorería por meses'!M1,'Reporte Bancario'!$J:$J,'Tesorería por meses'!$A$14)</f>
        <v>0</v>
      </c>
      <c r="N14" s="48">
        <f t="shared" si="3"/>
        <v>757.11</v>
      </c>
    </row>
    <row r="15" spans="1:14" ht="15" hidden="1" outlineLevel="1" x14ac:dyDescent="0.25">
      <c r="A15" s="17" t="s">
        <v>31</v>
      </c>
      <c r="B15" s="44">
        <f>SUMIFS('Reporte Bancario'!$H:$H,'Reporte Bancario'!$L:$L,'Tesorería por meses'!B1,'Reporte Bancario'!$J:$J,'Tesorería por meses'!$A$15)</f>
        <v>150</v>
      </c>
      <c r="C15" s="44">
        <f>SUMIFS('Reporte Bancario'!$H:$H,'Reporte Bancario'!$L:$L,'Tesorería por meses'!C1,'Reporte Bancario'!$J:$J,'Tesorería por meses'!$A$15)</f>
        <v>70.509999999999991</v>
      </c>
      <c r="D15" s="44">
        <f>SUMIFS('Reporte Bancario'!$H:$H,'Reporte Bancario'!$L:$L,'Tesorería por meses'!D1,'Reporte Bancario'!$J:$J,'Tesorería por meses'!$A$15)</f>
        <v>145</v>
      </c>
      <c r="E15" s="44">
        <f>SUMIFS('Reporte Bancario'!$H:$H,'Reporte Bancario'!$L:$L,'Tesorería por meses'!E1,'Reporte Bancario'!$J:$J,'Tesorería por meses'!$A$15)</f>
        <v>0</v>
      </c>
      <c r="F15" s="44">
        <f>SUMIFS('Reporte Bancario'!$H:$H,'Reporte Bancario'!$L:$L,'Tesorería por meses'!F1,'Reporte Bancario'!$J:$J,'Tesorería por meses'!$A$15)</f>
        <v>0</v>
      </c>
      <c r="G15" s="44">
        <f>SUMIFS('Reporte Bancario'!$H:$H,'Reporte Bancario'!$L:$L,'Tesorería por meses'!G1,'Reporte Bancario'!$J:$J,'Tesorería por meses'!$A$15)</f>
        <v>0</v>
      </c>
      <c r="H15" s="44">
        <f>SUMIFS('Reporte Bancario'!$H:$H,'Reporte Bancario'!$L:$L,'Tesorería por meses'!H1,'Reporte Bancario'!$J:$J,'Tesorería por meses'!$A$15)</f>
        <v>0</v>
      </c>
      <c r="I15" s="44">
        <f>SUMIFS('Reporte Bancario'!$H:$H,'Reporte Bancario'!$L:$L,'Tesorería por meses'!I1,'Reporte Bancario'!$J:$J,'Tesorería por meses'!$A$15)</f>
        <v>0</v>
      </c>
      <c r="J15" s="44">
        <f>SUMIFS('Reporte Bancario'!$H:$H,'Reporte Bancario'!$L:$L,'Tesorería por meses'!J1,'Reporte Bancario'!$J:$J,'Tesorería por meses'!$A$15)</f>
        <v>0</v>
      </c>
      <c r="K15" s="44">
        <f>SUMIFS('Reporte Bancario'!$H:$H,'Reporte Bancario'!$L:$L,'Tesorería por meses'!K1,'Reporte Bancario'!$J:$J,'Tesorería por meses'!$A$15)</f>
        <v>0</v>
      </c>
      <c r="L15" s="44">
        <f>SUMIFS('Reporte Bancario'!$H:$H,'Reporte Bancario'!$L:$L,'Tesorería por meses'!L1,'Reporte Bancario'!$J:$J,'Tesorería por meses'!$A$15)</f>
        <v>0</v>
      </c>
      <c r="M15" s="44">
        <f>SUMIFS('Reporte Bancario'!$H:$H,'Reporte Bancario'!$L:$L,'Tesorería por meses'!M1,'Reporte Bancario'!$J:$J,'Tesorería por meses'!$A$15)</f>
        <v>0</v>
      </c>
      <c r="N15" s="48">
        <f t="shared" si="3"/>
        <v>365.51</v>
      </c>
    </row>
    <row r="16" spans="1:14" ht="15" hidden="1" outlineLevel="1" x14ac:dyDescent="0.25">
      <c r="A16" s="16" t="s">
        <v>3</v>
      </c>
      <c r="B16" s="44">
        <f>SUMIFS('Reporte Bancario'!$H:$H,'Reporte Bancario'!$L:$L,'Tesorería por meses'!B1,'Reporte Bancario'!$J:$J,'Tesorería por meses'!$A$16)</f>
        <v>101.37</v>
      </c>
      <c r="C16" s="44">
        <f>SUMIFS('Reporte Bancario'!$H:$H,'Reporte Bancario'!$L:$L,'Tesorería por meses'!C1,'Reporte Bancario'!$J:$J,'Tesorería por meses'!$A$16)</f>
        <v>46.31</v>
      </c>
      <c r="D16" s="44">
        <f>SUMIFS('Reporte Bancario'!$H:$H,'Reporte Bancario'!$L:$L,'Tesorería por meses'!D1,'Reporte Bancario'!$J:$J,'Tesorería por meses'!$A$16)</f>
        <v>0</v>
      </c>
      <c r="E16" s="44">
        <f>SUMIFS('Reporte Bancario'!$H:$H,'Reporte Bancario'!$L:$L,'Tesorería por meses'!E1,'Reporte Bancario'!$J:$J,'Tesorería por meses'!$A$16)</f>
        <v>0</v>
      </c>
      <c r="F16" s="44">
        <f>SUMIFS('Reporte Bancario'!$H:$H,'Reporte Bancario'!$L:$L,'Tesorería por meses'!F1,'Reporte Bancario'!$J:$J,'Tesorería por meses'!$A$16)</f>
        <v>0</v>
      </c>
      <c r="G16" s="44">
        <f>SUMIFS('Reporte Bancario'!$H:$H,'Reporte Bancario'!$L:$L,'Tesorería por meses'!G1,'Reporte Bancario'!$J:$J,'Tesorería por meses'!$A$16)</f>
        <v>0</v>
      </c>
      <c r="H16" s="44">
        <f>SUMIFS('Reporte Bancario'!$H:$H,'Reporte Bancario'!$L:$L,'Tesorería por meses'!H1,'Reporte Bancario'!$J:$J,'Tesorería por meses'!$A$16)</f>
        <v>0</v>
      </c>
      <c r="I16" s="44">
        <f>SUMIFS('Reporte Bancario'!$H:$H,'Reporte Bancario'!$L:$L,'Tesorería por meses'!I1,'Reporte Bancario'!$J:$J,'Tesorería por meses'!$A$16)</f>
        <v>0</v>
      </c>
      <c r="J16" s="44">
        <f>SUMIFS('Reporte Bancario'!$H:$H,'Reporte Bancario'!$L:$L,'Tesorería por meses'!J1,'Reporte Bancario'!$J:$J,'Tesorería por meses'!$A$16)</f>
        <v>0</v>
      </c>
      <c r="K16" s="44">
        <f>SUMIFS('Reporte Bancario'!$H:$H,'Reporte Bancario'!$L:$L,'Tesorería por meses'!K1,'Reporte Bancario'!$J:$J,'Tesorería por meses'!$A$16)</f>
        <v>0</v>
      </c>
      <c r="L16" s="44">
        <f>SUMIFS('Reporte Bancario'!$H:$H,'Reporte Bancario'!$L:$L,'Tesorería por meses'!L1,'Reporte Bancario'!$J:$J,'Tesorería por meses'!$A$16)</f>
        <v>0</v>
      </c>
      <c r="M16" s="44">
        <f>SUMIFS('Reporte Bancario'!$H:$H,'Reporte Bancario'!$L:$L,'Tesorería por meses'!M1,'Reporte Bancario'!$J:$J,'Tesorería por meses'!$A$16)</f>
        <v>0</v>
      </c>
      <c r="N16" s="48">
        <f t="shared" si="3"/>
        <v>147.68</v>
      </c>
    </row>
    <row r="17" spans="1:14" collapsed="1" x14ac:dyDescent="0.2">
      <c r="A17" s="26" t="s">
        <v>43</v>
      </c>
      <c r="B17" s="43">
        <f>SUMIFS('Reporte Bancario'!$H:$H,'Reporte Bancario'!$L:$L,'Tesorería por meses'!B1,'Reporte Bancario'!$J:$J,'Tesorería por meses'!$A$17)</f>
        <v>145</v>
      </c>
      <c r="C17" s="43">
        <f>SUMIFS('Reporte Bancario'!$H:$H,'Reporte Bancario'!$L:$L,'Tesorería por meses'!C1,'Reporte Bancario'!$J:$J,'Tesorería por meses'!$A$17)</f>
        <v>283.32</v>
      </c>
      <c r="D17" s="43">
        <f>SUMIFS('Reporte Bancario'!$H:$H,'Reporte Bancario'!$L:$L,'Tesorería por meses'!D1,'Reporte Bancario'!$J:$J,'Tesorería por meses'!$A$17)</f>
        <v>0</v>
      </c>
      <c r="E17" s="43">
        <f>SUMIFS('Reporte Bancario'!$H:$H,'Reporte Bancario'!$L:$L,'Tesorería por meses'!E1,'Reporte Bancario'!$J:$J,'Tesorería por meses'!$A$17)</f>
        <v>0</v>
      </c>
      <c r="F17" s="43">
        <f>SUMIFS('Reporte Bancario'!$H:$H,'Reporte Bancario'!$L:$L,'Tesorería por meses'!F1,'Reporte Bancario'!$J:$J,'Tesorería por meses'!$A$17)</f>
        <v>0</v>
      </c>
      <c r="G17" s="43">
        <f>SUMIFS('Reporte Bancario'!$H:$H,'Reporte Bancario'!$L:$L,'Tesorería por meses'!G1,'Reporte Bancario'!$J:$J,'Tesorería por meses'!$A$17)</f>
        <v>0</v>
      </c>
      <c r="H17" s="43">
        <f>SUMIFS('Reporte Bancario'!$H:$H,'Reporte Bancario'!$L:$L,'Tesorería por meses'!H1,'Reporte Bancario'!$J:$J,'Tesorería por meses'!$A$17)</f>
        <v>0</v>
      </c>
      <c r="I17" s="43">
        <f>SUMIFS('Reporte Bancario'!$H:$H,'Reporte Bancario'!$L:$L,'Tesorería por meses'!I1,'Reporte Bancario'!$J:$J,'Tesorería por meses'!$A$17)</f>
        <v>0</v>
      </c>
      <c r="J17" s="43">
        <f>SUMIFS('Reporte Bancario'!$H:$H,'Reporte Bancario'!$L:$L,'Tesorería por meses'!J1,'Reporte Bancario'!$J:$J,'Tesorería por meses'!$A$17)</f>
        <v>0</v>
      </c>
      <c r="K17" s="43">
        <f>SUMIFS('Reporte Bancario'!$H:$H,'Reporte Bancario'!$L:$L,'Tesorería por meses'!K1,'Reporte Bancario'!$J:$J,'Tesorería por meses'!$A$17)</f>
        <v>0</v>
      </c>
      <c r="L17" s="43">
        <f>SUMIFS('Reporte Bancario'!$H:$H,'Reporte Bancario'!$L:$L,'Tesorería por meses'!L1,'Reporte Bancario'!$J:$J,'Tesorería por meses'!$A$17)</f>
        <v>0</v>
      </c>
      <c r="M17" s="43">
        <f>SUMIFS('Reporte Bancario'!$H:$H,'Reporte Bancario'!$L:$L,'Tesorería por meses'!M1,'Reporte Bancario'!$J:$J,'Tesorería por meses'!$A$17)</f>
        <v>0</v>
      </c>
      <c r="N17" s="43">
        <f t="shared" si="3"/>
        <v>428.32</v>
      </c>
    </row>
    <row r="18" spans="1:14" x14ac:dyDescent="0.2">
      <c r="A18" s="29" t="s">
        <v>60</v>
      </c>
      <c r="B18" s="49">
        <f>B7+B8+B11+B17</f>
        <v>6774.880000000001</v>
      </c>
      <c r="C18" s="49">
        <f t="shared" ref="C18:N18" si="5">C7+C8+C11+C17</f>
        <v>5640.54</v>
      </c>
      <c r="D18" s="49">
        <f t="shared" si="5"/>
        <v>4814.45</v>
      </c>
      <c r="E18" s="49">
        <f t="shared" si="5"/>
        <v>0</v>
      </c>
      <c r="F18" s="49">
        <f t="shared" si="5"/>
        <v>0</v>
      </c>
      <c r="G18" s="49">
        <f t="shared" si="5"/>
        <v>0</v>
      </c>
      <c r="H18" s="49">
        <f t="shared" si="5"/>
        <v>0</v>
      </c>
      <c r="I18" s="49">
        <f t="shared" si="5"/>
        <v>0</v>
      </c>
      <c r="J18" s="49">
        <f t="shared" si="5"/>
        <v>0</v>
      </c>
      <c r="K18" s="49">
        <f t="shared" si="5"/>
        <v>0</v>
      </c>
      <c r="L18" s="49">
        <f t="shared" si="5"/>
        <v>0</v>
      </c>
      <c r="M18" s="49">
        <f t="shared" si="5"/>
        <v>0</v>
      </c>
      <c r="N18" s="49">
        <f t="shared" si="5"/>
        <v>17229.87</v>
      </c>
    </row>
    <row r="19" spans="1:14" s="28" customFormat="1" ht="6" customHeight="1" x14ac:dyDescent="0.2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x14ac:dyDescent="0.2">
      <c r="A20" s="31" t="s">
        <v>6</v>
      </c>
      <c r="B20" s="52">
        <v>0</v>
      </c>
      <c r="C20" s="52">
        <f>B23</f>
        <v>-744.88000000000102</v>
      </c>
      <c r="D20" s="52">
        <f t="shared" ref="D20:M20" si="6">C23</f>
        <v>3364.579999999999</v>
      </c>
      <c r="E20" s="52" t="str">
        <f>IF(E21&gt;0,D23,"0")</f>
        <v>0</v>
      </c>
      <c r="F20" s="52">
        <f t="shared" si="6"/>
        <v>0</v>
      </c>
      <c r="G20" s="52">
        <f t="shared" si="6"/>
        <v>0</v>
      </c>
      <c r="H20" s="52">
        <f t="shared" si="6"/>
        <v>0</v>
      </c>
      <c r="I20" s="52">
        <f t="shared" si="6"/>
        <v>0</v>
      </c>
      <c r="J20" s="52">
        <f t="shared" si="6"/>
        <v>0</v>
      </c>
      <c r="K20" s="52">
        <f t="shared" si="6"/>
        <v>0</v>
      </c>
      <c r="L20" s="52">
        <f t="shared" si="6"/>
        <v>0</v>
      </c>
      <c r="M20" s="52">
        <f t="shared" si="6"/>
        <v>0</v>
      </c>
      <c r="N20" s="53"/>
    </row>
    <row r="21" spans="1:14" x14ac:dyDescent="0.2">
      <c r="A21" s="31" t="s">
        <v>7</v>
      </c>
      <c r="B21" s="52">
        <f>B5-B18</f>
        <v>-744.88000000000102</v>
      </c>
      <c r="C21" s="52">
        <f>C5-C18</f>
        <v>4109.46</v>
      </c>
      <c r="D21" s="52">
        <f t="shared" ref="D21:L21" si="7">D5-D18</f>
        <v>3685.55</v>
      </c>
      <c r="E21" s="52">
        <f t="shared" si="7"/>
        <v>0</v>
      </c>
      <c r="F21" s="52">
        <f t="shared" si="7"/>
        <v>0</v>
      </c>
      <c r="G21" s="52">
        <f t="shared" si="7"/>
        <v>0</v>
      </c>
      <c r="H21" s="52">
        <f t="shared" si="7"/>
        <v>0</v>
      </c>
      <c r="I21" s="52">
        <f t="shared" si="7"/>
        <v>0</v>
      </c>
      <c r="J21" s="52">
        <f t="shared" si="7"/>
        <v>0</v>
      </c>
      <c r="K21" s="52">
        <f t="shared" si="7"/>
        <v>0</v>
      </c>
      <c r="L21" s="52">
        <f t="shared" si="7"/>
        <v>0</v>
      </c>
      <c r="M21" s="52">
        <f>[1]TESORERIA!N57</f>
        <v>0</v>
      </c>
      <c r="N21" s="53"/>
    </row>
    <row r="22" spans="1:14" s="28" customFormat="1" ht="6" customHeight="1" x14ac:dyDescent="0.2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3"/>
    </row>
    <row r="23" spans="1:14" x14ac:dyDescent="0.2">
      <c r="A23" s="32" t="s">
        <v>8</v>
      </c>
      <c r="B23" s="54">
        <f>B20+B21</f>
        <v>-744.88000000000102</v>
      </c>
      <c r="C23" s="54">
        <f t="shared" ref="C23:M23" si="8">C20+C21</f>
        <v>3364.579999999999</v>
      </c>
      <c r="D23" s="54">
        <f t="shared" si="8"/>
        <v>7050.1299999999992</v>
      </c>
      <c r="E23" s="54">
        <f t="shared" si="8"/>
        <v>0</v>
      </c>
      <c r="F23" s="54">
        <f t="shared" si="8"/>
        <v>0</v>
      </c>
      <c r="G23" s="54">
        <f t="shared" si="8"/>
        <v>0</v>
      </c>
      <c r="H23" s="54">
        <f t="shared" si="8"/>
        <v>0</v>
      </c>
      <c r="I23" s="54">
        <f t="shared" si="8"/>
        <v>0</v>
      </c>
      <c r="J23" s="54">
        <f t="shared" si="8"/>
        <v>0</v>
      </c>
      <c r="K23" s="54">
        <f t="shared" si="8"/>
        <v>0</v>
      </c>
      <c r="L23" s="54">
        <f t="shared" si="8"/>
        <v>0</v>
      </c>
      <c r="M23" s="54">
        <f t="shared" si="8"/>
        <v>0</v>
      </c>
      <c r="N23" s="53"/>
    </row>
  </sheetData>
  <printOptions horizontalCentered="1"/>
  <pageMargins left="0.39374999999999999" right="0.39374999999999999" top="0.98402777777777772" bottom="0.59027777777777779" header="0.39374999999999999" footer="0.51180555555555562"/>
  <pageSetup paperSize="9" scale="70" firstPageNumber="0" orientation="landscape" horizontalDpi="300" verticalDpi="300" r:id="rId1"/>
  <headerFooter alignWithMargins="0">
    <oddHeader>&amp;L&amp;"Arial,Negrita"&amp;17Plan de tesorería por meses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C805-12F7-443A-BE02-FEC9E949A541}">
  <sheetPr codeName="Hoja3"/>
  <dimension ref="A2:L56"/>
  <sheetViews>
    <sheetView showGridLines="0" topLeftCell="A2" zoomScale="75" workbookViewId="0">
      <selection activeCell="H9" sqref="H9"/>
    </sheetView>
  </sheetViews>
  <sheetFormatPr baseColWidth="10" defaultColWidth="7.7109375" defaultRowHeight="14.25" x14ac:dyDescent="0.2"/>
  <cols>
    <col min="1" max="1" width="1.140625" style="35" customWidth="1"/>
    <col min="2" max="2" width="30" style="35" customWidth="1"/>
    <col min="3" max="3" width="11.85546875" style="35" customWidth="1"/>
    <col min="4" max="4" width="12.5703125" style="35" customWidth="1"/>
    <col min="5" max="5" width="15.7109375" style="35" customWidth="1"/>
    <col min="6" max="6" width="14.7109375" style="35" customWidth="1"/>
    <col min="7" max="7" width="12.28515625" style="35" bestFit="1" customWidth="1"/>
    <col min="8" max="8" width="9.85546875" style="35" bestFit="1" customWidth="1"/>
    <col min="9" max="9" width="20.28515625" style="35" customWidth="1"/>
    <col min="10" max="10" width="42.85546875" style="35" customWidth="1"/>
    <col min="11" max="11" width="28.7109375" style="35" customWidth="1"/>
    <col min="12" max="249" width="7.7109375" style="35"/>
    <col min="250" max="250" width="1.140625" style="35" customWidth="1"/>
    <col min="251" max="251" width="24.7109375" style="35" customWidth="1"/>
    <col min="252" max="252" width="7.7109375" style="35" customWidth="1"/>
    <col min="253" max="253" width="6.42578125" style="35" customWidth="1"/>
    <col min="254" max="254" width="12.28515625" style="35" customWidth="1"/>
    <col min="255" max="255" width="9.5703125" style="35" customWidth="1"/>
    <col min="256" max="257" width="14.140625" style="35" customWidth="1"/>
    <col min="258" max="258" width="16.28515625" style="35" customWidth="1"/>
    <col min="259" max="259" width="8.28515625" style="35" customWidth="1"/>
    <col min="260" max="260" width="9.5703125" style="35" customWidth="1"/>
    <col min="261" max="261" width="9.85546875" style="35" customWidth="1"/>
    <col min="262" max="262" width="11.5703125" style="35" customWidth="1"/>
    <col min="263" max="263" width="12.28515625" style="35" customWidth="1"/>
    <col min="264" max="264" width="16.7109375" style="35" customWidth="1"/>
    <col min="265" max="265" width="17" style="35" customWidth="1"/>
    <col min="266" max="266" width="8.7109375" style="35" customWidth="1"/>
    <col min="267" max="505" width="7.7109375" style="35"/>
    <col min="506" max="506" width="1.140625" style="35" customWidth="1"/>
    <col min="507" max="507" width="24.7109375" style="35" customWidth="1"/>
    <col min="508" max="508" width="7.7109375" style="35" customWidth="1"/>
    <col min="509" max="509" width="6.42578125" style="35" customWidth="1"/>
    <col min="510" max="510" width="12.28515625" style="35" customWidth="1"/>
    <col min="511" max="511" width="9.5703125" style="35" customWidth="1"/>
    <col min="512" max="513" width="14.140625" style="35" customWidth="1"/>
    <col min="514" max="514" width="16.28515625" style="35" customWidth="1"/>
    <col min="515" max="515" width="8.28515625" style="35" customWidth="1"/>
    <col min="516" max="516" width="9.5703125" style="35" customWidth="1"/>
    <col min="517" max="517" width="9.85546875" style="35" customWidth="1"/>
    <col min="518" max="518" width="11.5703125" style="35" customWidth="1"/>
    <col min="519" max="519" width="12.28515625" style="35" customWidth="1"/>
    <col min="520" max="520" width="16.7109375" style="35" customWidth="1"/>
    <col min="521" max="521" width="17" style="35" customWidth="1"/>
    <col min="522" max="522" width="8.7109375" style="35" customWidth="1"/>
    <col min="523" max="761" width="7.7109375" style="35"/>
    <col min="762" max="762" width="1.140625" style="35" customWidth="1"/>
    <col min="763" max="763" width="24.7109375" style="35" customWidth="1"/>
    <col min="764" max="764" width="7.7109375" style="35" customWidth="1"/>
    <col min="765" max="765" width="6.42578125" style="35" customWidth="1"/>
    <col min="766" max="766" width="12.28515625" style="35" customWidth="1"/>
    <col min="767" max="767" width="9.5703125" style="35" customWidth="1"/>
    <col min="768" max="769" width="14.140625" style="35" customWidth="1"/>
    <col min="770" max="770" width="16.28515625" style="35" customWidth="1"/>
    <col min="771" max="771" width="8.28515625" style="35" customWidth="1"/>
    <col min="772" max="772" width="9.5703125" style="35" customWidth="1"/>
    <col min="773" max="773" width="9.85546875" style="35" customWidth="1"/>
    <col min="774" max="774" width="11.5703125" style="35" customWidth="1"/>
    <col min="775" max="775" width="12.28515625" style="35" customWidth="1"/>
    <col min="776" max="776" width="16.7109375" style="35" customWidth="1"/>
    <col min="777" max="777" width="17" style="35" customWidth="1"/>
    <col min="778" max="778" width="8.7109375" style="35" customWidth="1"/>
    <col min="779" max="1017" width="7.7109375" style="35"/>
    <col min="1018" max="1018" width="1.140625" style="35" customWidth="1"/>
    <col min="1019" max="1019" width="24.7109375" style="35" customWidth="1"/>
    <col min="1020" max="1020" width="7.7109375" style="35" customWidth="1"/>
    <col min="1021" max="1021" width="6.42578125" style="35" customWidth="1"/>
    <col min="1022" max="1022" width="12.28515625" style="35" customWidth="1"/>
    <col min="1023" max="1023" width="9.5703125" style="35" customWidth="1"/>
    <col min="1024" max="1025" width="14.140625" style="35" customWidth="1"/>
    <col min="1026" max="1026" width="16.28515625" style="35" customWidth="1"/>
    <col min="1027" max="1027" width="8.28515625" style="35" customWidth="1"/>
    <col min="1028" max="1028" width="9.5703125" style="35" customWidth="1"/>
    <col min="1029" max="1029" width="9.85546875" style="35" customWidth="1"/>
    <col min="1030" max="1030" width="11.5703125" style="35" customWidth="1"/>
    <col min="1031" max="1031" width="12.28515625" style="35" customWidth="1"/>
    <col min="1032" max="1032" width="16.7109375" style="35" customWidth="1"/>
    <col min="1033" max="1033" width="17" style="35" customWidth="1"/>
    <col min="1034" max="1034" width="8.7109375" style="35" customWidth="1"/>
    <col min="1035" max="1273" width="7.7109375" style="35"/>
    <col min="1274" max="1274" width="1.140625" style="35" customWidth="1"/>
    <col min="1275" max="1275" width="24.7109375" style="35" customWidth="1"/>
    <col min="1276" max="1276" width="7.7109375" style="35" customWidth="1"/>
    <col min="1277" max="1277" width="6.42578125" style="35" customWidth="1"/>
    <col min="1278" max="1278" width="12.28515625" style="35" customWidth="1"/>
    <col min="1279" max="1279" width="9.5703125" style="35" customWidth="1"/>
    <col min="1280" max="1281" width="14.140625" style="35" customWidth="1"/>
    <col min="1282" max="1282" width="16.28515625" style="35" customWidth="1"/>
    <col min="1283" max="1283" width="8.28515625" style="35" customWidth="1"/>
    <col min="1284" max="1284" width="9.5703125" style="35" customWidth="1"/>
    <col min="1285" max="1285" width="9.85546875" style="35" customWidth="1"/>
    <col min="1286" max="1286" width="11.5703125" style="35" customWidth="1"/>
    <col min="1287" max="1287" width="12.28515625" style="35" customWidth="1"/>
    <col min="1288" max="1288" width="16.7109375" style="35" customWidth="1"/>
    <col min="1289" max="1289" width="17" style="35" customWidth="1"/>
    <col min="1290" max="1290" width="8.7109375" style="35" customWidth="1"/>
    <col min="1291" max="1529" width="7.7109375" style="35"/>
    <col min="1530" max="1530" width="1.140625" style="35" customWidth="1"/>
    <col min="1531" max="1531" width="24.7109375" style="35" customWidth="1"/>
    <col min="1532" max="1532" width="7.7109375" style="35" customWidth="1"/>
    <col min="1533" max="1533" width="6.42578125" style="35" customWidth="1"/>
    <col min="1534" max="1534" width="12.28515625" style="35" customWidth="1"/>
    <col min="1535" max="1535" width="9.5703125" style="35" customWidth="1"/>
    <col min="1536" max="1537" width="14.140625" style="35" customWidth="1"/>
    <col min="1538" max="1538" width="16.28515625" style="35" customWidth="1"/>
    <col min="1539" max="1539" width="8.28515625" style="35" customWidth="1"/>
    <col min="1540" max="1540" width="9.5703125" style="35" customWidth="1"/>
    <col min="1541" max="1541" width="9.85546875" style="35" customWidth="1"/>
    <col min="1542" max="1542" width="11.5703125" style="35" customWidth="1"/>
    <col min="1543" max="1543" width="12.28515625" style="35" customWidth="1"/>
    <col min="1544" max="1544" width="16.7109375" style="35" customWidth="1"/>
    <col min="1545" max="1545" width="17" style="35" customWidth="1"/>
    <col min="1546" max="1546" width="8.7109375" style="35" customWidth="1"/>
    <col min="1547" max="1785" width="7.7109375" style="35"/>
    <col min="1786" max="1786" width="1.140625" style="35" customWidth="1"/>
    <col min="1787" max="1787" width="24.7109375" style="35" customWidth="1"/>
    <col min="1788" max="1788" width="7.7109375" style="35" customWidth="1"/>
    <col min="1789" max="1789" width="6.42578125" style="35" customWidth="1"/>
    <col min="1790" max="1790" width="12.28515625" style="35" customWidth="1"/>
    <col min="1791" max="1791" width="9.5703125" style="35" customWidth="1"/>
    <col min="1792" max="1793" width="14.140625" style="35" customWidth="1"/>
    <col min="1794" max="1794" width="16.28515625" style="35" customWidth="1"/>
    <col min="1795" max="1795" width="8.28515625" style="35" customWidth="1"/>
    <col min="1796" max="1796" width="9.5703125" style="35" customWidth="1"/>
    <col min="1797" max="1797" width="9.85546875" style="35" customWidth="1"/>
    <col min="1798" max="1798" width="11.5703125" style="35" customWidth="1"/>
    <col min="1799" max="1799" width="12.28515625" style="35" customWidth="1"/>
    <col min="1800" max="1800" width="16.7109375" style="35" customWidth="1"/>
    <col min="1801" max="1801" width="17" style="35" customWidth="1"/>
    <col min="1802" max="1802" width="8.7109375" style="35" customWidth="1"/>
    <col min="1803" max="2041" width="7.7109375" style="35"/>
    <col min="2042" max="2042" width="1.140625" style="35" customWidth="1"/>
    <col min="2043" max="2043" width="24.7109375" style="35" customWidth="1"/>
    <col min="2044" max="2044" width="7.7109375" style="35" customWidth="1"/>
    <col min="2045" max="2045" width="6.42578125" style="35" customWidth="1"/>
    <col min="2046" max="2046" width="12.28515625" style="35" customWidth="1"/>
    <col min="2047" max="2047" width="9.5703125" style="35" customWidth="1"/>
    <col min="2048" max="2049" width="14.140625" style="35" customWidth="1"/>
    <col min="2050" max="2050" width="16.28515625" style="35" customWidth="1"/>
    <col min="2051" max="2051" width="8.28515625" style="35" customWidth="1"/>
    <col min="2052" max="2052" width="9.5703125" style="35" customWidth="1"/>
    <col min="2053" max="2053" width="9.85546875" style="35" customWidth="1"/>
    <col min="2054" max="2054" width="11.5703125" style="35" customWidth="1"/>
    <col min="2055" max="2055" width="12.28515625" style="35" customWidth="1"/>
    <col min="2056" max="2056" width="16.7109375" style="35" customWidth="1"/>
    <col min="2057" max="2057" width="17" style="35" customWidth="1"/>
    <col min="2058" max="2058" width="8.7109375" style="35" customWidth="1"/>
    <col min="2059" max="2297" width="7.7109375" style="35"/>
    <col min="2298" max="2298" width="1.140625" style="35" customWidth="1"/>
    <col min="2299" max="2299" width="24.7109375" style="35" customWidth="1"/>
    <col min="2300" max="2300" width="7.7109375" style="35" customWidth="1"/>
    <col min="2301" max="2301" width="6.42578125" style="35" customWidth="1"/>
    <col min="2302" max="2302" width="12.28515625" style="35" customWidth="1"/>
    <col min="2303" max="2303" width="9.5703125" style="35" customWidth="1"/>
    <col min="2304" max="2305" width="14.140625" style="35" customWidth="1"/>
    <col min="2306" max="2306" width="16.28515625" style="35" customWidth="1"/>
    <col min="2307" max="2307" width="8.28515625" style="35" customWidth="1"/>
    <col min="2308" max="2308" width="9.5703125" style="35" customWidth="1"/>
    <col min="2309" max="2309" width="9.85546875" style="35" customWidth="1"/>
    <col min="2310" max="2310" width="11.5703125" style="35" customWidth="1"/>
    <col min="2311" max="2311" width="12.28515625" style="35" customWidth="1"/>
    <col min="2312" max="2312" width="16.7109375" style="35" customWidth="1"/>
    <col min="2313" max="2313" width="17" style="35" customWidth="1"/>
    <col min="2314" max="2314" width="8.7109375" style="35" customWidth="1"/>
    <col min="2315" max="2553" width="7.7109375" style="35"/>
    <col min="2554" max="2554" width="1.140625" style="35" customWidth="1"/>
    <col min="2555" max="2555" width="24.7109375" style="35" customWidth="1"/>
    <col min="2556" max="2556" width="7.7109375" style="35" customWidth="1"/>
    <col min="2557" max="2557" width="6.42578125" style="35" customWidth="1"/>
    <col min="2558" max="2558" width="12.28515625" style="35" customWidth="1"/>
    <col min="2559" max="2559" width="9.5703125" style="35" customWidth="1"/>
    <col min="2560" max="2561" width="14.140625" style="35" customWidth="1"/>
    <col min="2562" max="2562" width="16.28515625" style="35" customWidth="1"/>
    <col min="2563" max="2563" width="8.28515625" style="35" customWidth="1"/>
    <col min="2564" max="2564" width="9.5703125" style="35" customWidth="1"/>
    <col min="2565" max="2565" width="9.85546875" style="35" customWidth="1"/>
    <col min="2566" max="2566" width="11.5703125" style="35" customWidth="1"/>
    <col min="2567" max="2567" width="12.28515625" style="35" customWidth="1"/>
    <col min="2568" max="2568" width="16.7109375" style="35" customWidth="1"/>
    <col min="2569" max="2569" width="17" style="35" customWidth="1"/>
    <col min="2570" max="2570" width="8.7109375" style="35" customWidth="1"/>
    <col min="2571" max="2809" width="7.7109375" style="35"/>
    <col min="2810" max="2810" width="1.140625" style="35" customWidth="1"/>
    <col min="2811" max="2811" width="24.7109375" style="35" customWidth="1"/>
    <col min="2812" max="2812" width="7.7109375" style="35" customWidth="1"/>
    <col min="2813" max="2813" width="6.42578125" style="35" customWidth="1"/>
    <col min="2814" max="2814" width="12.28515625" style="35" customWidth="1"/>
    <col min="2815" max="2815" width="9.5703125" style="35" customWidth="1"/>
    <col min="2816" max="2817" width="14.140625" style="35" customWidth="1"/>
    <col min="2818" max="2818" width="16.28515625" style="35" customWidth="1"/>
    <col min="2819" max="2819" width="8.28515625" style="35" customWidth="1"/>
    <col min="2820" max="2820" width="9.5703125" style="35" customWidth="1"/>
    <col min="2821" max="2821" width="9.85546875" style="35" customWidth="1"/>
    <col min="2822" max="2822" width="11.5703125" style="35" customWidth="1"/>
    <col min="2823" max="2823" width="12.28515625" style="35" customWidth="1"/>
    <col min="2824" max="2824" width="16.7109375" style="35" customWidth="1"/>
    <col min="2825" max="2825" width="17" style="35" customWidth="1"/>
    <col min="2826" max="2826" width="8.7109375" style="35" customWidth="1"/>
    <col min="2827" max="3065" width="7.7109375" style="35"/>
    <col min="3066" max="3066" width="1.140625" style="35" customWidth="1"/>
    <col min="3067" max="3067" width="24.7109375" style="35" customWidth="1"/>
    <col min="3068" max="3068" width="7.7109375" style="35" customWidth="1"/>
    <col min="3069" max="3069" width="6.42578125" style="35" customWidth="1"/>
    <col min="3070" max="3070" width="12.28515625" style="35" customWidth="1"/>
    <col min="3071" max="3071" width="9.5703125" style="35" customWidth="1"/>
    <col min="3072" max="3073" width="14.140625" style="35" customWidth="1"/>
    <col min="3074" max="3074" width="16.28515625" style="35" customWidth="1"/>
    <col min="3075" max="3075" width="8.28515625" style="35" customWidth="1"/>
    <col min="3076" max="3076" width="9.5703125" style="35" customWidth="1"/>
    <col min="3077" max="3077" width="9.85546875" style="35" customWidth="1"/>
    <col min="3078" max="3078" width="11.5703125" style="35" customWidth="1"/>
    <col min="3079" max="3079" width="12.28515625" style="35" customWidth="1"/>
    <col min="3080" max="3080" width="16.7109375" style="35" customWidth="1"/>
    <col min="3081" max="3081" width="17" style="35" customWidth="1"/>
    <col min="3082" max="3082" width="8.7109375" style="35" customWidth="1"/>
    <col min="3083" max="3321" width="7.7109375" style="35"/>
    <col min="3322" max="3322" width="1.140625" style="35" customWidth="1"/>
    <col min="3323" max="3323" width="24.7109375" style="35" customWidth="1"/>
    <col min="3324" max="3324" width="7.7109375" style="35" customWidth="1"/>
    <col min="3325" max="3325" width="6.42578125" style="35" customWidth="1"/>
    <col min="3326" max="3326" width="12.28515625" style="35" customWidth="1"/>
    <col min="3327" max="3327" width="9.5703125" style="35" customWidth="1"/>
    <col min="3328" max="3329" width="14.140625" style="35" customWidth="1"/>
    <col min="3330" max="3330" width="16.28515625" style="35" customWidth="1"/>
    <col min="3331" max="3331" width="8.28515625" style="35" customWidth="1"/>
    <col min="3332" max="3332" width="9.5703125" style="35" customWidth="1"/>
    <col min="3333" max="3333" width="9.85546875" style="35" customWidth="1"/>
    <col min="3334" max="3334" width="11.5703125" style="35" customWidth="1"/>
    <col min="3335" max="3335" width="12.28515625" style="35" customWidth="1"/>
    <col min="3336" max="3336" width="16.7109375" style="35" customWidth="1"/>
    <col min="3337" max="3337" width="17" style="35" customWidth="1"/>
    <col min="3338" max="3338" width="8.7109375" style="35" customWidth="1"/>
    <col min="3339" max="3577" width="7.7109375" style="35"/>
    <col min="3578" max="3578" width="1.140625" style="35" customWidth="1"/>
    <col min="3579" max="3579" width="24.7109375" style="35" customWidth="1"/>
    <col min="3580" max="3580" width="7.7109375" style="35" customWidth="1"/>
    <col min="3581" max="3581" width="6.42578125" style="35" customWidth="1"/>
    <col min="3582" max="3582" width="12.28515625" style="35" customWidth="1"/>
    <col min="3583" max="3583" width="9.5703125" style="35" customWidth="1"/>
    <col min="3584" max="3585" width="14.140625" style="35" customWidth="1"/>
    <col min="3586" max="3586" width="16.28515625" style="35" customWidth="1"/>
    <col min="3587" max="3587" width="8.28515625" style="35" customWidth="1"/>
    <col min="3588" max="3588" width="9.5703125" style="35" customWidth="1"/>
    <col min="3589" max="3589" width="9.85546875" style="35" customWidth="1"/>
    <col min="3590" max="3590" width="11.5703125" style="35" customWidth="1"/>
    <col min="3591" max="3591" width="12.28515625" style="35" customWidth="1"/>
    <col min="3592" max="3592" width="16.7109375" style="35" customWidth="1"/>
    <col min="3593" max="3593" width="17" style="35" customWidth="1"/>
    <col min="3594" max="3594" width="8.7109375" style="35" customWidth="1"/>
    <col min="3595" max="3833" width="7.7109375" style="35"/>
    <col min="3834" max="3834" width="1.140625" style="35" customWidth="1"/>
    <col min="3835" max="3835" width="24.7109375" style="35" customWidth="1"/>
    <col min="3836" max="3836" width="7.7109375" style="35" customWidth="1"/>
    <col min="3837" max="3837" width="6.42578125" style="35" customWidth="1"/>
    <col min="3838" max="3838" width="12.28515625" style="35" customWidth="1"/>
    <col min="3839" max="3839" width="9.5703125" style="35" customWidth="1"/>
    <col min="3840" max="3841" width="14.140625" style="35" customWidth="1"/>
    <col min="3842" max="3842" width="16.28515625" style="35" customWidth="1"/>
    <col min="3843" max="3843" width="8.28515625" style="35" customWidth="1"/>
    <col min="3844" max="3844" width="9.5703125" style="35" customWidth="1"/>
    <col min="3845" max="3845" width="9.85546875" style="35" customWidth="1"/>
    <col min="3846" max="3846" width="11.5703125" style="35" customWidth="1"/>
    <col min="3847" max="3847" width="12.28515625" style="35" customWidth="1"/>
    <col min="3848" max="3848" width="16.7109375" style="35" customWidth="1"/>
    <col min="3849" max="3849" width="17" style="35" customWidth="1"/>
    <col min="3850" max="3850" width="8.7109375" style="35" customWidth="1"/>
    <col min="3851" max="4089" width="7.7109375" style="35"/>
    <col min="4090" max="4090" width="1.140625" style="35" customWidth="1"/>
    <col min="4091" max="4091" width="24.7109375" style="35" customWidth="1"/>
    <col min="4092" max="4092" width="7.7109375" style="35" customWidth="1"/>
    <col min="4093" max="4093" width="6.42578125" style="35" customWidth="1"/>
    <col min="4094" max="4094" width="12.28515625" style="35" customWidth="1"/>
    <col min="4095" max="4095" width="9.5703125" style="35" customWidth="1"/>
    <col min="4096" max="4097" width="14.140625" style="35" customWidth="1"/>
    <col min="4098" max="4098" width="16.28515625" style="35" customWidth="1"/>
    <col min="4099" max="4099" width="8.28515625" style="35" customWidth="1"/>
    <col min="4100" max="4100" width="9.5703125" style="35" customWidth="1"/>
    <col min="4101" max="4101" width="9.85546875" style="35" customWidth="1"/>
    <col min="4102" max="4102" width="11.5703125" style="35" customWidth="1"/>
    <col min="4103" max="4103" width="12.28515625" style="35" customWidth="1"/>
    <col min="4104" max="4104" width="16.7109375" style="35" customWidth="1"/>
    <col min="4105" max="4105" width="17" style="35" customWidth="1"/>
    <col min="4106" max="4106" width="8.7109375" style="35" customWidth="1"/>
    <col min="4107" max="4345" width="7.7109375" style="35"/>
    <col min="4346" max="4346" width="1.140625" style="35" customWidth="1"/>
    <col min="4347" max="4347" width="24.7109375" style="35" customWidth="1"/>
    <col min="4348" max="4348" width="7.7109375" style="35" customWidth="1"/>
    <col min="4349" max="4349" width="6.42578125" style="35" customWidth="1"/>
    <col min="4350" max="4350" width="12.28515625" style="35" customWidth="1"/>
    <col min="4351" max="4351" width="9.5703125" style="35" customWidth="1"/>
    <col min="4352" max="4353" width="14.140625" style="35" customWidth="1"/>
    <col min="4354" max="4354" width="16.28515625" style="35" customWidth="1"/>
    <col min="4355" max="4355" width="8.28515625" style="35" customWidth="1"/>
    <col min="4356" max="4356" width="9.5703125" style="35" customWidth="1"/>
    <col min="4357" max="4357" width="9.85546875" style="35" customWidth="1"/>
    <col min="4358" max="4358" width="11.5703125" style="35" customWidth="1"/>
    <col min="4359" max="4359" width="12.28515625" style="35" customWidth="1"/>
    <col min="4360" max="4360" width="16.7109375" style="35" customWidth="1"/>
    <col min="4361" max="4361" width="17" style="35" customWidth="1"/>
    <col min="4362" max="4362" width="8.7109375" style="35" customWidth="1"/>
    <col min="4363" max="4601" width="7.7109375" style="35"/>
    <col min="4602" max="4602" width="1.140625" style="35" customWidth="1"/>
    <col min="4603" max="4603" width="24.7109375" style="35" customWidth="1"/>
    <col min="4604" max="4604" width="7.7109375" style="35" customWidth="1"/>
    <col min="4605" max="4605" width="6.42578125" style="35" customWidth="1"/>
    <col min="4606" max="4606" width="12.28515625" style="35" customWidth="1"/>
    <col min="4607" max="4607" width="9.5703125" style="35" customWidth="1"/>
    <col min="4608" max="4609" width="14.140625" style="35" customWidth="1"/>
    <col min="4610" max="4610" width="16.28515625" style="35" customWidth="1"/>
    <col min="4611" max="4611" width="8.28515625" style="35" customWidth="1"/>
    <col min="4612" max="4612" width="9.5703125" style="35" customWidth="1"/>
    <col min="4613" max="4613" width="9.85546875" style="35" customWidth="1"/>
    <col min="4614" max="4614" width="11.5703125" style="35" customWidth="1"/>
    <col min="4615" max="4615" width="12.28515625" style="35" customWidth="1"/>
    <col min="4616" max="4616" width="16.7109375" style="35" customWidth="1"/>
    <col min="4617" max="4617" width="17" style="35" customWidth="1"/>
    <col min="4618" max="4618" width="8.7109375" style="35" customWidth="1"/>
    <col min="4619" max="4857" width="7.7109375" style="35"/>
    <col min="4858" max="4858" width="1.140625" style="35" customWidth="1"/>
    <col min="4859" max="4859" width="24.7109375" style="35" customWidth="1"/>
    <col min="4860" max="4860" width="7.7109375" style="35" customWidth="1"/>
    <col min="4861" max="4861" width="6.42578125" style="35" customWidth="1"/>
    <col min="4862" max="4862" width="12.28515625" style="35" customWidth="1"/>
    <col min="4863" max="4863" width="9.5703125" style="35" customWidth="1"/>
    <col min="4864" max="4865" width="14.140625" style="35" customWidth="1"/>
    <col min="4866" max="4866" width="16.28515625" style="35" customWidth="1"/>
    <col min="4867" max="4867" width="8.28515625" style="35" customWidth="1"/>
    <col min="4868" max="4868" width="9.5703125" style="35" customWidth="1"/>
    <col min="4869" max="4869" width="9.85546875" style="35" customWidth="1"/>
    <col min="4870" max="4870" width="11.5703125" style="35" customWidth="1"/>
    <col min="4871" max="4871" width="12.28515625" style="35" customWidth="1"/>
    <col min="4872" max="4872" width="16.7109375" style="35" customWidth="1"/>
    <col min="4873" max="4873" width="17" style="35" customWidth="1"/>
    <col min="4874" max="4874" width="8.7109375" style="35" customWidth="1"/>
    <col min="4875" max="5113" width="7.7109375" style="35"/>
    <col min="5114" max="5114" width="1.140625" style="35" customWidth="1"/>
    <col min="5115" max="5115" width="24.7109375" style="35" customWidth="1"/>
    <col min="5116" max="5116" width="7.7109375" style="35" customWidth="1"/>
    <col min="5117" max="5117" width="6.42578125" style="35" customWidth="1"/>
    <col min="5118" max="5118" width="12.28515625" style="35" customWidth="1"/>
    <col min="5119" max="5119" width="9.5703125" style="35" customWidth="1"/>
    <col min="5120" max="5121" width="14.140625" style="35" customWidth="1"/>
    <col min="5122" max="5122" width="16.28515625" style="35" customWidth="1"/>
    <col min="5123" max="5123" width="8.28515625" style="35" customWidth="1"/>
    <col min="5124" max="5124" width="9.5703125" style="35" customWidth="1"/>
    <col min="5125" max="5125" width="9.85546875" style="35" customWidth="1"/>
    <col min="5126" max="5126" width="11.5703125" style="35" customWidth="1"/>
    <col min="5127" max="5127" width="12.28515625" style="35" customWidth="1"/>
    <col min="5128" max="5128" width="16.7109375" style="35" customWidth="1"/>
    <col min="5129" max="5129" width="17" style="35" customWidth="1"/>
    <col min="5130" max="5130" width="8.7109375" style="35" customWidth="1"/>
    <col min="5131" max="5369" width="7.7109375" style="35"/>
    <col min="5370" max="5370" width="1.140625" style="35" customWidth="1"/>
    <col min="5371" max="5371" width="24.7109375" style="35" customWidth="1"/>
    <col min="5372" max="5372" width="7.7109375" style="35" customWidth="1"/>
    <col min="5373" max="5373" width="6.42578125" style="35" customWidth="1"/>
    <col min="5374" max="5374" width="12.28515625" style="35" customWidth="1"/>
    <col min="5375" max="5375" width="9.5703125" style="35" customWidth="1"/>
    <col min="5376" max="5377" width="14.140625" style="35" customWidth="1"/>
    <col min="5378" max="5378" width="16.28515625" style="35" customWidth="1"/>
    <col min="5379" max="5379" width="8.28515625" style="35" customWidth="1"/>
    <col min="5380" max="5380" width="9.5703125" style="35" customWidth="1"/>
    <col min="5381" max="5381" width="9.85546875" style="35" customWidth="1"/>
    <col min="5382" max="5382" width="11.5703125" style="35" customWidth="1"/>
    <col min="5383" max="5383" width="12.28515625" style="35" customWidth="1"/>
    <col min="5384" max="5384" width="16.7109375" style="35" customWidth="1"/>
    <col min="5385" max="5385" width="17" style="35" customWidth="1"/>
    <col min="5386" max="5386" width="8.7109375" style="35" customWidth="1"/>
    <col min="5387" max="5625" width="7.7109375" style="35"/>
    <col min="5626" max="5626" width="1.140625" style="35" customWidth="1"/>
    <col min="5627" max="5627" width="24.7109375" style="35" customWidth="1"/>
    <col min="5628" max="5628" width="7.7109375" style="35" customWidth="1"/>
    <col min="5629" max="5629" width="6.42578125" style="35" customWidth="1"/>
    <col min="5630" max="5630" width="12.28515625" style="35" customWidth="1"/>
    <col min="5631" max="5631" width="9.5703125" style="35" customWidth="1"/>
    <col min="5632" max="5633" width="14.140625" style="35" customWidth="1"/>
    <col min="5634" max="5634" width="16.28515625" style="35" customWidth="1"/>
    <col min="5635" max="5635" width="8.28515625" style="35" customWidth="1"/>
    <col min="5636" max="5636" width="9.5703125" style="35" customWidth="1"/>
    <col min="5637" max="5637" width="9.85546875" style="35" customWidth="1"/>
    <col min="5638" max="5638" width="11.5703125" style="35" customWidth="1"/>
    <col min="5639" max="5639" width="12.28515625" style="35" customWidth="1"/>
    <col min="5640" max="5640" width="16.7109375" style="35" customWidth="1"/>
    <col min="5641" max="5641" width="17" style="35" customWidth="1"/>
    <col min="5642" max="5642" width="8.7109375" style="35" customWidth="1"/>
    <col min="5643" max="5881" width="7.7109375" style="35"/>
    <col min="5882" max="5882" width="1.140625" style="35" customWidth="1"/>
    <col min="5883" max="5883" width="24.7109375" style="35" customWidth="1"/>
    <col min="5884" max="5884" width="7.7109375" style="35" customWidth="1"/>
    <col min="5885" max="5885" width="6.42578125" style="35" customWidth="1"/>
    <col min="5886" max="5886" width="12.28515625" style="35" customWidth="1"/>
    <col min="5887" max="5887" width="9.5703125" style="35" customWidth="1"/>
    <col min="5888" max="5889" width="14.140625" style="35" customWidth="1"/>
    <col min="5890" max="5890" width="16.28515625" style="35" customWidth="1"/>
    <col min="5891" max="5891" width="8.28515625" style="35" customWidth="1"/>
    <col min="5892" max="5892" width="9.5703125" style="35" customWidth="1"/>
    <col min="5893" max="5893" width="9.85546875" style="35" customWidth="1"/>
    <col min="5894" max="5894" width="11.5703125" style="35" customWidth="1"/>
    <col min="5895" max="5895" width="12.28515625" style="35" customWidth="1"/>
    <col min="5896" max="5896" width="16.7109375" style="35" customWidth="1"/>
    <col min="5897" max="5897" width="17" style="35" customWidth="1"/>
    <col min="5898" max="5898" width="8.7109375" style="35" customWidth="1"/>
    <col min="5899" max="6137" width="7.7109375" style="35"/>
    <col min="6138" max="6138" width="1.140625" style="35" customWidth="1"/>
    <col min="6139" max="6139" width="24.7109375" style="35" customWidth="1"/>
    <col min="6140" max="6140" width="7.7109375" style="35" customWidth="1"/>
    <col min="6141" max="6141" width="6.42578125" style="35" customWidth="1"/>
    <col min="6142" max="6142" width="12.28515625" style="35" customWidth="1"/>
    <col min="6143" max="6143" width="9.5703125" style="35" customWidth="1"/>
    <col min="6144" max="6145" width="14.140625" style="35" customWidth="1"/>
    <col min="6146" max="6146" width="16.28515625" style="35" customWidth="1"/>
    <col min="6147" max="6147" width="8.28515625" style="35" customWidth="1"/>
    <col min="6148" max="6148" width="9.5703125" style="35" customWidth="1"/>
    <col min="6149" max="6149" width="9.85546875" style="35" customWidth="1"/>
    <col min="6150" max="6150" width="11.5703125" style="35" customWidth="1"/>
    <col min="6151" max="6151" width="12.28515625" style="35" customWidth="1"/>
    <col min="6152" max="6152" width="16.7109375" style="35" customWidth="1"/>
    <col min="6153" max="6153" width="17" style="35" customWidth="1"/>
    <col min="6154" max="6154" width="8.7109375" style="35" customWidth="1"/>
    <col min="6155" max="6393" width="7.7109375" style="35"/>
    <col min="6394" max="6394" width="1.140625" style="35" customWidth="1"/>
    <col min="6395" max="6395" width="24.7109375" style="35" customWidth="1"/>
    <col min="6396" max="6396" width="7.7109375" style="35" customWidth="1"/>
    <col min="6397" max="6397" width="6.42578125" style="35" customWidth="1"/>
    <col min="6398" max="6398" width="12.28515625" style="35" customWidth="1"/>
    <col min="6399" max="6399" width="9.5703125" style="35" customWidth="1"/>
    <col min="6400" max="6401" width="14.140625" style="35" customWidth="1"/>
    <col min="6402" max="6402" width="16.28515625" style="35" customWidth="1"/>
    <col min="6403" max="6403" width="8.28515625" style="35" customWidth="1"/>
    <col min="6404" max="6404" width="9.5703125" style="35" customWidth="1"/>
    <col min="6405" max="6405" width="9.85546875" style="35" customWidth="1"/>
    <col min="6406" max="6406" width="11.5703125" style="35" customWidth="1"/>
    <col min="6407" max="6407" width="12.28515625" style="35" customWidth="1"/>
    <col min="6408" max="6408" width="16.7109375" style="35" customWidth="1"/>
    <col min="6409" max="6409" width="17" style="35" customWidth="1"/>
    <col min="6410" max="6410" width="8.7109375" style="35" customWidth="1"/>
    <col min="6411" max="6649" width="7.7109375" style="35"/>
    <col min="6650" max="6650" width="1.140625" style="35" customWidth="1"/>
    <col min="6651" max="6651" width="24.7109375" style="35" customWidth="1"/>
    <col min="6652" max="6652" width="7.7109375" style="35" customWidth="1"/>
    <col min="6653" max="6653" width="6.42578125" style="35" customWidth="1"/>
    <col min="6654" max="6654" width="12.28515625" style="35" customWidth="1"/>
    <col min="6655" max="6655" width="9.5703125" style="35" customWidth="1"/>
    <col min="6656" max="6657" width="14.140625" style="35" customWidth="1"/>
    <col min="6658" max="6658" width="16.28515625" style="35" customWidth="1"/>
    <col min="6659" max="6659" width="8.28515625" style="35" customWidth="1"/>
    <col min="6660" max="6660" width="9.5703125" style="35" customWidth="1"/>
    <col min="6661" max="6661" width="9.85546875" style="35" customWidth="1"/>
    <col min="6662" max="6662" width="11.5703125" style="35" customWidth="1"/>
    <col min="6663" max="6663" width="12.28515625" style="35" customWidth="1"/>
    <col min="6664" max="6664" width="16.7109375" style="35" customWidth="1"/>
    <col min="6665" max="6665" width="17" style="35" customWidth="1"/>
    <col min="6666" max="6666" width="8.7109375" style="35" customWidth="1"/>
    <col min="6667" max="6905" width="7.7109375" style="35"/>
    <col min="6906" max="6906" width="1.140625" style="35" customWidth="1"/>
    <col min="6907" max="6907" width="24.7109375" style="35" customWidth="1"/>
    <col min="6908" max="6908" width="7.7109375" style="35" customWidth="1"/>
    <col min="6909" max="6909" width="6.42578125" style="35" customWidth="1"/>
    <col min="6910" max="6910" width="12.28515625" style="35" customWidth="1"/>
    <col min="6911" max="6911" width="9.5703125" style="35" customWidth="1"/>
    <col min="6912" max="6913" width="14.140625" style="35" customWidth="1"/>
    <col min="6914" max="6914" width="16.28515625" style="35" customWidth="1"/>
    <col min="6915" max="6915" width="8.28515625" style="35" customWidth="1"/>
    <col min="6916" max="6916" width="9.5703125" style="35" customWidth="1"/>
    <col min="6917" max="6917" width="9.85546875" style="35" customWidth="1"/>
    <col min="6918" max="6918" width="11.5703125" style="35" customWidth="1"/>
    <col min="6919" max="6919" width="12.28515625" style="35" customWidth="1"/>
    <col min="6920" max="6920" width="16.7109375" style="35" customWidth="1"/>
    <col min="6921" max="6921" width="17" style="35" customWidth="1"/>
    <col min="6922" max="6922" width="8.7109375" style="35" customWidth="1"/>
    <col min="6923" max="7161" width="7.7109375" style="35"/>
    <col min="7162" max="7162" width="1.140625" style="35" customWidth="1"/>
    <col min="7163" max="7163" width="24.7109375" style="35" customWidth="1"/>
    <col min="7164" max="7164" width="7.7109375" style="35" customWidth="1"/>
    <col min="7165" max="7165" width="6.42578125" style="35" customWidth="1"/>
    <col min="7166" max="7166" width="12.28515625" style="35" customWidth="1"/>
    <col min="7167" max="7167" width="9.5703125" style="35" customWidth="1"/>
    <col min="7168" max="7169" width="14.140625" style="35" customWidth="1"/>
    <col min="7170" max="7170" width="16.28515625" style="35" customWidth="1"/>
    <col min="7171" max="7171" width="8.28515625" style="35" customWidth="1"/>
    <col min="7172" max="7172" width="9.5703125" style="35" customWidth="1"/>
    <col min="7173" max="7173" width="9.85546875" style="35" customWidth="1"/>
    <col min="7174" max="7174" width="11.5703125" style="35" customWidth="1"/>
    <col min="7175" max="7175" width="12.28515625" style="35" customWidth="1"/>
    <col min="7176" max="7176" width="16.7109375" style="35" customWidth="1"/>
    <col min="7177" max="7177" width="17" style="35" customWidth="1"/>
    <col min="7178" max="7178" width="8.7109375" style="35" customWidth="1"/>
    <col min="7179" max="7417" width="7.7109375" style="35"/>
    <col min="7418" max="7418" width="1.140625" style="35" customWidth="1"/>
    <col min="7419" max="7419" width="24.7109375" style="35" customWidth="1"/>
    <col min="7420" max="7420" width="7.7109375" style="35" customWidth="1"/>
    <col min="7421" max="7421" width="6.42578125" style="35" customWidth="1"/>
    <col min="7422" max="7422" width="12.28515625" style="35" customWidth="1"/>
    <col min="7423" max="7423" width="9.5703125" style="35" customWidth="1"/>
    <col min="7424" max="7425" width="14.140625" style="35" customWidth="1"/>
    <col min="7426" max="7426" width="16.28515625" style="35" customWidth="1"/>
    <col min="7427" max="7427" width="8.28515625" style="35" customWidth="1"/>
    <col min="7428" max="7428" width="9.5703125" style="35" customWidth="1"/>
    <col min="7429" max="7429" width="9.85546875" style="35" customWidth="1"/>
    <col min="7430" max="7430" width="11.5703125" style="35" customWidth="1"/>
    <col min="7431" max="7431" width="12.28515625" style="35" customWidth="1"/>
    <col min="7432" max="7432" width="16.7109375" style="35" customWidth="1"/>
    <col min="7433" max="7433" width="17" style="35" customWidth="1"/>
    <col min="7434" max="7434" width="8.7109375" style="35" customWidth="1"/>
    <col min="7435" max="7673" width="7.7109375" style="35"/>
    <col min="7674" max="7674" width="1.140625" style="35" customWidth="1"/>
    <col min="7675" max="7675" width="24.7109375" style="35" customWidth="1"/>
    <col min="7676" max="7676" width="7.7109375" style="35" customWidth="1"/>
    <col min="7677" max="7677" width="6.42578125" style="35" customWidth="1"/>
    <col min="7678" max="7678" width="12.28515625" style="35" customWidth="1"/>
    <col min="7679" max="7679" width="9.5703125" style="35" customWidth="1"/>
    <col min="7680" max="7681" width="14.140625" style="35" customWidth="1"/>
    <col min="7682" max="7682" width="16.28515625" style="35" customWidth="1"/>
    <col min="7683" max="7683" width="8.28515625" style="35" customWidth="1"/>
    <col min="7684" max="7684" width="9.5703125" style="35" customWidth="1"/>
    <col min="7685" max="7685" width="9.85546875" style="35" customWidth="1"/>
    <col min="7686" max="7686" width="11.5703125" style="35" customWidth="1"/>
    <col min="7687" max="7687" width="12.28515625" style="35" customWidth="1"/>
    <col min="7688" max="7688" width="16.7109375" style="35" customWidth="1"/>
    <col min="7689" max="7689" width="17" style="35" customWidth="1"/>
    <col min="7690" max="7690" width="8.7109375" style="35" customWidth="1"/>
    <col min="7691" max="7929" width="7.7109375" style="35"/>
    <col min="7930" max="7930" width="1.140625" style="35" customWidth="1"/>
    <col min="7931" max="7931" width="24.7109375" style="35" customWidth="1"/>
    <col min="7932" max="7932" width="7.7109375" style="35" customWidth="1"/>
    <col min="7933" max="7933" width="6.42578125" style="35" customWidth="1"/>
    <col min="7934" max="7934" width="12.28515625" style="35" customWidth="1"/>
    <col min="7935" max="7935" width="9.5703125" style="35" customWidth="1"/>
    <col min="7936" max="7937" width="14.140625" style="35" customWidth="1"/>
    <col min="7938" max="7938" width="16.28515625" style="35" customWidth="1"/>
    <col min="7939" max="7939" width="8.28515625" style="35" customWidth="1"/>
    <col min="7940" max="7940" width="9.5703125" style="35" customWidth="1"/>
    <col min="7941" max="7941" width="9.85546875" style="35" customWidth="1"/>
    <col min="7942" max="7942" width="11.5703125" style="35" customWidth="1"/>
    <col min="7943" max="7943" width="12.28515625" style="35" customWidth="1"/>
    <col min="7944" max="7944" width="16.7109375" style="35" customWidth="1"/>
    <col min="7945" max="7945" width="17" style="35" customWidth="1"/>
    <col min="7946" max="7946" width="8.7109375" style="35" customWidth="1"/>
    <col min="7947" max="8185" width="7.7109375" style="35"/>
    <col min="8186" max="8186" width="1.140625" style="35" customWidth="1"/>
    <col min="8187" max="8187" width="24.7109375" style="35" customWidth="1"/>
    <col min="8188" max="8188" width="7.7109375" style="35" customWidth="1"/>
    <col min="8189" max="8189" width="6.42578125" style="35" customWidth="1"/>
    <col min="8190" max="8190" width="12.28515625" style="35" customWidth="1"/>
    <col min="8191" max="8191" width="9.5703125" style="35" customWidth="1"/>
    <col min="8192" max="8193" width="14.140625" style="35" customWidth="1"/>
    <col min="8194" max="8194" width="16.28515625" style="35" customWidth="1"/>
    <col min="8195" max="8195" width="8.28515625" style="35" customWidth="1"/>
    <col min="8196" max="8196" width="9.5703125" style="35" customWidth="1"/>
    <col min="8197" max="8197" width="9.85546875" style="35" customWidth="1"/>
    <col min="8198" max="8198" width="11.5703125" style="35" customWidth="1"/>
    <col min="8199" max="8199" width="12.28515625" style="35" customWidth="1"/>
    <col min="8200" max="8200" width="16.7109375" style="35" customWidth="1"/>
    <col min="8201" max="8201" width="17" style="35" customWidth="1"/>
    <col min="8202" max="8202" width="8.7109375" style="35" customWidth="1"/>
    <col min="8203" max="8441" width="7.7109375" style="35"/>
    <col min="8442" max="8442" width="1.140625" style="35" customWidth="1"/>
    <col min="8443" max="8443" width="24.7109375" style="35" customWidth="1"/>
    <col min="8444" max="8444" width="7.7109375" style="35" customWidth="1"/>
    <col min="8445" max="8445" width="6.42578125" style="35" customWidth="1"/>
    <col min="8446" max="8446" width="12.28515625" style="35" customWidth="1"/>
    <col min="8447" max="8447" width="9.5703125" style="35" customWidth="1"/>
    <col min="8448" max="8449" width="14.140625" style="35" customWidth="1"/>
    <col min="8450" max="8450" width="16.28515625" style="35" customWidth="1"/>
    <col min="8451" max="8451" width="8.28515625" style="35" customWidth="1"/>
    <col min="8452" max="8452" width="9.5703125" style="35" customWidth="1"/>
    <col min="8453" max="8453" width="9.85546875" style="35" customWidth="1"/>
    <col min="8454" max="8454" width="11.5703125" style="35" customWidth="1"/>
    <col min="8455" max="8455" width="12.28515625" style="35" customWidth="1"/>
    <col min="8456" max="8456" width="16.7109375" style="35" customWidth="1"/>
    <col min="8457" max="8457" width="17" style="35" customWidth="1"/>
    <col min="8458" max="8458" width="8.7109375" style="35" customWidth="1"/>
    <col min="8459" max="8697" width="7.7109375" style="35"/>
    <col min="8698" max="8698" width="1.140625" style="35" customWidth="1"/>
    <col min="8699" max="8699" width="24.7109375" style="35" customWidth="1"/>
    <col min="8700" max="8700" width="7.7109375" style="35" customWidth="1"/>
    <col min="8701" max="8701" width="6.42578125" style="35" customWidth="1"/>
    <col min="8702" max="8702" width="12.28515625" style="35" customWidth="1"/>
    <col min="8703" max="8703" width="9.5703125" style="35" customWidth="1"/>
    <col min="8704" max="8705" width="14.140625" style="35" customWidth="1"/>
    <col min="8706" max="8706" width="16.28515625" style="35" customWidth="1"/>
    <col min="8707" max="8707" width="8.28515625" style="35" customWidth="1"/>
    <col min="8708" max="8708" width="9.5703125" style="35" customWidth="1"/>
    <col min="8709" max="8709" width="9.85546875" style="35" customWidth="1"/>
    <col min="8710" max="8710" width="11.5703125" style="35" customWidth="1"/>
    <col min="8711" max="8711" width="12.28515625" style="35" customWidth="1"/>
    <col min="8712" max="8712" width="16.7109375" style="35" customWidth="1"/>
    <col min="8713" max="8713" width="17" style="35" customWidth="1"/>
    <col min="8714" max="8714" width="8.7109375" style="35" customWidth="1"/>
    <col min="8715" max="8953" width="7.7109375" style="35"/>
    <col min="8954" max="8954" width="1.140625" style="35" customWidth="1"/>
    <col min="8955" max="8955" width="24.7109375" style="35" customWidth="1"/>
    <col min="8956" max="8956" width="7.7109375" style="35" customWidth="1"/>
    <col min="8957" max="8957" width="6.42578125" style="35" customWidth="1"/>
    <col min="8958" max="8958" width="12.28515625" style="35" customWidth="1"/>
    <col min="8959" max="8959" width="9.5703125" style="35" customWidth="1"/>
    <col min="8960" max="8961" width="14.140625" style="35" customWidth="1"/>
    <col min="8962" max="8962" width="16.28515625" style="35" customWidth="1"/>
    <col min="8963" max="8963" width="8.28515625" style="35" customWidth="1"/>
    <col min="8964" max="8964" width="9.5703125" style="35" customWidth="1"/>
    <col min="8965" max="8965" width="9.85546875" style="35" customWidth="1"/>
    <col min="8966" max="8966" width="11.5703125" style="35" customWidth="1"/>
    <col min="8967" max="8967" width="12.28515625" style="35" customWidth="1"/>
    <col min="8968" max="8968" width="16.7109375" style="35" customWidth="1"/>
    <col min="8969" max="8969" width="17" style="35" customWidth="1"/>
    <col min="8970" max="8970" width="8.7109375" style="35" customWidth="1"/>
    <col min="8971" max="9209" width="7.7109375" style="35"/>
    <col min="9210" max="9210" width="1.140625" style="35" customWidth="1"/>
    <col min="9211" max="9211" width="24.7109375" style="35" customWidth="1"/>
    <col min="9212" max="9212" width="7.7109375" style="35" customWidth="1"/>
    <col min="9213" max="9213" width="6.42578125" style="35" customWidth="1"/>
    <col min="9214" max="9214" width="12.28515625" style="35" customWidth="1"/>
    <col min="9215" max="9215" width="9.5703125" style="35" customWidth="1"/>
    <col min="9216" max="9217" width="14.140625" style="35" customWidth="1"/>
    <col min="9218" max="9218" width="16.28515625" style="35" customWidth="1"/>
    <col min="9219" max="9219" width="8.28515625" style="35" customWidth="1"/>
    <col min="9220" max="9220" width="9.5703125" style="35" customWidth="1"/>
    <col min="9221" max="9221" width="9.85546875" style="35" customWidth="1"/>
    <col min="9222" max="9222" width="11.5703125" style="35" customWidth="1"/>
    <col min="9223" max="9223" width="12.28515625" style="35" customWidth="1"/>
    <col min="9224" max="9224" width="16.7109375" style="35" customWidth="1"/>
    <col min="9225" max="9225" width="17" style="35" customWidth="1"/>
    <col min="9226" max="9226" width="8.7109375" style="35" customWidth="1"/>
    <col min="9227" max="9465" width="7.7109375" style="35"/>
    <col min="9466" max="9466" width="1.140625" style="35" customWidth="1"/>
    <col min="9467" max="9467" width="24.7109375" style="35" customWidth="1"/>
    <col min="9468" max="9468" width="7.7109375" style="35" customWidth="1"/>
    <col min="9469" max="9469" width="6.42578125" style="35" customWidth="1"/>
    <col min="9470" max="9470" width="12.28515625" style="35" customWidth="1"/>
    <col min="9471" max="9471" width="9.5703125" style="35" customWidth="1"/>
    <col min="9472" max="9473" width="14.140625" style="35" customWidth="1"/>
    <col min="9474" max="9474" width="16.28515625" style="35" customWidth="1"/>
    <col min="9475" max="9475" width="8.28515625" style="35" customWidth="1"/>
    <col min="9476" max="9476" width="9.5703125" style="35" customWidth="1"/>
    <col min="9477" max="9477" width="9.85546875" style="35" customWidth="1"/>
    <col min="9478" max="9478" width="11.5703125" style="35" customWidth="1"/>
    <col min="9479" max="9479" width="12.28515625" style="35" customWidth="1"/>
    <col min="9480" max="9480" width="16.7109375" style="35" customWidth="1"/>
    <col min="9481" max="9481" width="17" style="35" customWidth="1"/>
    <col min="9482" max="9482" width="8.7109375" style="35" customWidth="1"/>
    <col min="9483" max="9721" width="7.7109375" style="35"/>
    <col min="9722" max="9722" width="1.140625" style="35" customWidth="1"/>
    <col min="9723" max="9723" width="24.7109375" style="35" customWidth="1"/>
    <col min="9724" max="9724" width="7.7109375" style="35" customWidth="1"/>
    <col min="9725" max="9725" width="6.42578125" style="35" customWidth="1"/>
    <col min="9726" max="9726" width="12.28515625" style="35" customWidth="1"/>
    <col min="9727" max="9727" width="9.5703125" style="35" customWidth="1"/>
    <col min="9728" max="9729" width="14.140625" style="35" customWidth="1"/>
    <col min="9730" max="9730" width="16.28515625" style="35" customWidth="1"/>
    <col min="9731" max="9731" width="8.28515625" style="35" customWidth="1"/>
    <col min="9732" max="9732" width="9.5703125" style="35" customWidth="1"/>
    <col min="9733" max="9733" width="9.85546875" style="35" customWidth="1"/>
    <col min="9734" max="9734" width="11.5703125" style="35" customWidth="1"/>
    <col min="9735" max="9735" width="12.28515625" style="35" customWidth="1"/>
    <col min="9736" max="9736" width="16.7109375" style="35" customWidth="1"/>
    <col min="9737" max="9737" width="17" style="35" customWidth="1"/>
    <col min="9738" max="9738" width="8.7109375" style="35" customWidth="1"/>
    <col min="9739" max="9977" width="7.7109375" style="35"/>
    <col min="9978" max="9978" width="1.140625" style="35" customWidth="1"/>
    <col min="9979" max="9979" width="24.7109375" style="35" customWidth="1"/>
    <col min="9980" max="9980" width="7.7109375" style="35" customWidth="1"/>
    <col min="9981" max="9981" width="6.42578125" style="35" customWidth="1"/>
    <col min="9982" max="9982" width="12.28515625" style="35" customWidth="1"/>
    <col min="9983" max="9983" width="9.5703125" style="35" customWidth="1"/>
    <col min="9984" max="9985" width="14.140625" style="35" customWidth="1"/>
    <col min="9986" max="9986" width="16.28515625" style="35" customWidth="1"/>
    <col min="9987" max="9987" width="8.28515625" style="35" customWidth="1"/>
    <col min="9988" max="9988" width="9.5703125" style="35" customWidth="1"/>
    <col min="9989" max="9989" width="9.85546875" style="35" customWidth="1"/>
    <col min="9990" max="9990" width="11.5703125" style="35" customWidth="1"/>
    <col min="9991" max="9991" width="12.28515625" style="35" customWidth="1"/>
    <col min="9992" max="9992" width="16.7109375" style="35" customWidth="1"/>
    <col min="9993" max="9993" width="17" style="35" customWidth="1"/>
    <col min="9994" max="9994" width="8.7109375" style="35" customWidth="1"/>
    <col min="9995" max="10233" width="7.7109375" style="35"/>
    <col min="10234" max="10234" width="1.140625" style="35" customWidth="1"/>
    <col min="10235" max="10235" width="24.7109375" style="35" customWidth="1"/>
    <col min="10236" max="10236" width="7.7109375" style="35" customWidth="1"/>
    <col min="10237" max="10237" width="6.42578125" style="35" customWidth="1"/>
    <col min="10238" max="10238" width="12.28515625" style="35" customWidth="1"/>
    <col min="10239" max="10239" width="9.5703125" style="35" customWidth="1"/>
    <col min="10240" max="10241" width="14.140625" style="35" customWidth="1"/>
    <col min="10242" max="10242" width="16.28515625" style="35" customWidth="1"/>
    <col min="10243" max="10243" width="8.28515625" style="35" customWidth="1"/>
    <col min="10244" max="10244" width="9.5703125" style="35" customWidth="1"/>
    <col min="10245" max="10245" width="9.85546875" style="35" customWidth="1"/>
    <col min="10246" max="10246" width="11.5703125" style="35" customWidth="1"/>
    <col min="10247" max="10247" width="12.28515625" style="35" customWidth="1"/>
    <col min="10248" max="10248" width="16.7109375" style="35" customWidth="1"/>
    <col min="10249" max="10249" width="17" style="35" customWidth="1"/>
    <col min="10250" max="10250" width="8.7109375" style="35" customWidth="1"/>
    <col min="10251" max="10489" width="7.7109375" style="35"/>
    <col min="10490" max="10490" width="1.140625" style="35" customWidth="1"/>
    <col min="10491" max="10491" width="24.7109375" style="35" customWidth="1"/>
    <col min="10492" max="10492" width="7.7109375" style="35" customWidth="1"/>
    <col min="10493" max="10493" width="6.42578125" style="35" customWidth="1"/>
    <col min="10494" max="10494" width="12.28515625" style="35" customWidth="1"/>
    <col min="10495" max="10495" width="9.5703125" style="35" customWidth="1"/>
    <col min="10496" max="10497" width="14.140625" style="35" customWidth="1"/>
    <col min="10498" max="10498" width="16.28515625" style="35" customWidth="1"/>
    <col min="10499" max="10499" width="8.28515625" style="35" customWidth="1"/>
    <col min="10500" max="10500" width="9.5703125" style="35" customWidth="1"/>
    <col min="10501" max="10501" width="9.85546875" style="35" customWidth="1"/>
    <col min="10502" max="10502" width="11.5703125" style="35" customWidth="1"/>
    <col min="10503" max="10503" width="12.28515625" style="35" customWidth="1"/>
    <col min="10504" max="10504" width="16.7109375" style="35" customWidth="1"/>
    <col min="10505" max="10505" width="17" style="35" customWidth="1"/>
    <col min="10506" max="10506" width="8.7109375" style="35" customWidth="1"/>
    <col min="10507" max="10745" width="7.7109375" style="35"/>
    <col min="10746" max="10746" width="1.140625" style="35" customWidth="1"/>
    <col min="10747" max="10747" width="24.7109375" style="35" customWidth="1"/>
    <col min="10748" max="10748" width="7.7109375" style="35" customWidth="1"/>
    <col min="10749" max="10749" width="6.42578125" style="35" customWidth="1"/>
    <col min="10750" max="10750" width="12.28515625" style="35" customWidth="1"/>
    <col min="10751" max="10751" width="9.5703125" style="35" customWidth="1"/>
    <col min="10752" max="10753" width="14.140625" style="35" customWidth="1"/>
    <col min="10754" max="10754" width="16.28515625" style="35" customWidth="1"/>
    <col min="10755" max="10755" width="8.28515625" style="35" customWidth="1"/>
    <col min="10756" max="10756" width="9.5703125" style="35" customWidth="1"/>
    <col min="10757" max="10757" width="9.85546875" style="35" customWidth="1"/>
    <col min="10758" max="10758" width="11.5703125" style="35" customWidth="1"/>
    <col min="10759" max="10759" width="12.28515625" style="35" customWidth="1"/>
    <col min="10760" max="10760" width="16.7109375" style="35" customWidth="1"/>
    <col min="10761" max="10761" width="17" style="35" customWidth="1"/>
    <col min="10762" max="10762" width="8.7109375" style="35" customWidth="1"/>
    <col min="10763" max="11001" width="7.7109375" style="35"/>
    <col min="11002" max="11002" width="1.140625" style="35" customWidth="1"/>
    <col min="11003" max="11003" width="24.7109375" style="35" customWidth="1"/>
    <col min="11004" max="11004" width="7.7109375" style="35" customWidth="1"/>
    <col min="11005" max="11005" width="6.42578125" style="35" customWidth="1"/>
    <col min="11006" max="11006" width="12.28515625" style="35" customWidth="1"/>
    <col min="11007" max="11007" width="9.5703125" style="35" customWidth="1"/>
    <col min="11008" max="11009" width="14.140625" style="35" customWidth="1"/>
    <col min="11010" max="11010" width="16.28515625" style="35" customWidth="1"/>
    <col min="11011" max="11011" width="8.28515625" style="35" customWidth="1"/>
    <col min="11012" max="11012" width="9.5703125" style="35" customWidth="1"/>
    <col min="11013" max="11013" width="9.85546875" style="35" customWidth="1"/>
    <col min="11014" max="11014" width="11.5703125" style="35" customWidth="1"/>
    <col min="11015" max="11015" width="12.28515625" style="35" customWidth="1"/>
    <col min="11016" max="11016" width="16.7109375" style="35" customWidth="1"/>
    <col min="11017" max="11017" width="17" style="35" customWidth="1"/>
    <col min="11018" max="11018" width="8.7109375" style="35" customWidth="1"/>
    <col min="11019" max="11257" width="7.7109375" style="35"/>
    <col min="11258" max="11258" width="1.140625" style="35" customWidth="1"/>
    <col min="11259" max="11259" width="24.7109375" style="35" customWidth="1"/>
    <col min="11260" max="11260" width="7.7109375" style="35" customWidth="1"/>
    <col min="11261" max="11261" width="6.42578125" style="35" customWidth="1"/>
    <col min="11262" max="11262" width="12.28515625" style="35" customWidth="1"/>
    <col min="11263" max="11263" width="9.5703125" style="35" customWidth="1"/>
    <col min="11264" max="11265" width="14.140625" style="35" customWidth="1"/>
    <col min="11266" max="11266" width="16.28515625" style="35" customWidth="1"/>
    <col min="11267" max="11267" width="8.28515625" style="35" customWidth="1"/>
    <col min="11268" max="11268" width="9.5703125" style="35" customWidth="1"/>
    <col min="11269" max="11269" width="9.85546875" style="35" customWidth="1"/>
    <col min="11270" max="11270" width="11.5703125" style="35" customWidth="1"/>
    <col min="11271" max="11271" width="12.28515625" style="35" customWidth="1"/>
    <col min="11272" max="11272" width="16.7109375" style="35" customWidth="1"/>
    <col min="11273" max="11273" width="17" style="35" customWidth="1"/>
    <col min="11274" max="11274" width="8.7109375" style="35" customWidth="1"/>
    <col min="11275" max="11513" width="7.7109375" style="35"/>
    <col min="11514" max="11514" width="1.140625" style="35" customWidth="1"/>
    <col min="11515" max="11515" width="24.7109375" style="35" customWidth="1"/>
    <col min="11516" max="11516" width="7.7109375" style="35" customWidth="1"/>
    <col min="11517" max="11517" width="6.42578125" style="35" customWidth="1"/>
    <col min="11518" max="11518" width="12.28515625" style="35" customWidth="1"/>
    <col min="11519" max="11519" width="9.5703125" style="35" customWidth="1"/>
    <col min="11520" max="11521" width="14.140625" style="35" customWidth="1"/>
    <col min="11522" max="11522" width="16.28515625" style="35" customWidth="1"/>
    <col min="11523" max="11523" width="8.28515625" style="35" customWidth="1"/>
    <col min="11524" max="11524" width="9.5703125" style="35" customWidth="1"/>
    <col min="11525" max="11525" width="9.85546875" style="35" customWidth="1"/>
    <col min="11526" max="11526" width="11.5703125" style="35" customWidth="1"/>
    <col min="11527" max="11527" width="12.28515625" style="35" customWidth="1"/>
    <col min="11528" max="11528" width="16.7109375" style="35" customWidth="1"/>
    <col min="11529" max="11529" width="17" style="35" customWidth="1"/>
    <col min="11530" max="11530" width="8.7109375" style="35" customWidth="1"/>
    <col min="11531" max="11769" width="7.7109375" style="35"/>
    <col min="11770" max="11770" width="1.140625" style="35" customWidth="1"/>
    <col min="11771" max="11771" width="24.7109375" style="35" customWidth="1"/>
    <col min="11772" max="11772" width="7.7109375" style="35" customWidth="1"/>
    <col min="11773" max="11773" width="6.42578125" style="35" customWidth="1"/>
    <col min="11774" max="11774" width="12.28515625" style="35" customWidth="1"/>
    <col min="11775" max="11775" width="9.5703125" style="35" customWidth="1"/>
    <col min="11776" max="11777" width="14.140625" style="35" customWidth="1"/>
    <col min="11778" max="11778" width="16.28515625" style="35" customWidth="1"/>
    <col min="11779" max="11779" width="8.28515625" style="35" customWidth="1"/>
    <col min="11780" max="11780" width="9.5703125" style="35" customWidth="1"/>
    <col min="11781" max="11781" width="9.85546875" style="35" customWidth="1"/>
    <col min="11782" max="11782" width="11.5703125" style="35" customWidth="1"/>
    <col min="11783" max="11783" width="12.28515625" style="35" customWidth="1"/>
    <col min="11784" max="11784" width="16.7109375" style="35" customWidth="1"/>
    <col min="11785" max="11785" width="17" style="35" customWidth="1"/>
    <col min="11786" max="11786" width="8.7109375" style="35" customWidth="1"/>
    <col min="11787" max="12025" width="7.7109375" style="35"/>
    <col min="12026" max="12026" width="1.140625" style="35" customWidth="1"/>
    <col min="12027" max="12027" width="24.7109375" style="35" customWidth="1"/>
    <col min="12028" max="12028" width="7.7109375" style="35" customWidth="1"/>
    <col min="12029" max="12029" width="6.42578125" style="35" customWidth="1"/>
    <col min="12030" max="12030" width="12.28515625" style="35" customWidth="1"/>
    <col min="12031" max="12031" width="9.5703125" style="35" customWidth="1"/>
    <col min="12032" max="12033" width="14.140625" style="35" customWidth="1"/>
    <col min="12034" max="12034" width="16.28515625" style="35" customWidth="1"/>
    <col min="12035" max="12035" width="8.28515625" style="35" customWidth="1"/>
    <col min="12036" max="12036" width="9.5703125" style="35" customWidth="1"/>
    <col min="12037" max="12037" width="9.85546875" style="35" customWidth="1"/>
    <col min="12038" max="12038" width="11.5703125" style="35" customWidth="1"/>
    <col min="12039" max="12039" width="12.28515625" style="35" customWidth="1"/>
    <col min="12040" max="12040" width="16.7109375" style="35" customWidth="1"/>
    <col min="12041" max="12041" width="17" style="35" customWidth="1"/>
    <col min="12042" max="12042" width="8.7109375" style="35" customWidth="1"/>
    <col min="12043" max="12281" width="7.7109375" style="35"/>
    <col min="12282" max="12282" width="1.140625" style="35" customWidth="1"/>
    <col min="12283" max="12283" width="24.7109375" style="35" customWidth="1"/>
    <col min="12284" max="12284" width="7.7109375" style="35" customWidth="1"/>
    <col min="12285" max="12285" width="6.42578125" style="35" customWidth="1"/>
    <col min="12286" max="12286" width="12.28515625" style="35" customWidth="1"/>
    <col min="12287" max="12287" width="9.5703125" style="35" customWidth="1"/>
    <col min="12288" max="12289" width="14.140625" style="35" customWidth="1"/>
    <col min="12290" max="12290" width="16.28515625" style="35" customWidth="1"/>
    <col min="12291" max="12291" width="8.28515625" style="35" customWidth="1"/>
    <col min="12292" max="12292" width="9.5703125" style="35" customWidth="1"/>
    <col min="12293" max="12293" width="9.85546875" style="35" customWidth="1"/>
    <col min="12294" max="12294" width="11.5703125" style="35" customWidth="1"/>
    <col min="12295" max="12295" width="12.28515625" style="35" customWidth="1"/>
    <col min="12296" max="12296" width="16.7109375" style="35" customWidth="1"/>
    <col min="12297" max="12297" width="17" style="35" customWidth="1"/>
    <col min="12298" max="12298" width="8.7109375" style="35" customWidth="1"/>
    <col min="12299" max="12537" width="7.7109375" style="35"/>
    <col min="12538" max="12538" width="1.140625" style="35" customWidth="1"/>
    <col min="12539" max="12539" width="24.7109375" style="35" customWidth="1"/>
    <col min="12540" max="12540" width="7.7109375" style="35" customWidth="1"/>
    <col min="12541" max="12541" width="6.42578125" style="35" customWidth="1"/>
    <col min="12542" max="12542" width="12.28515625" style="35" customWidth="1"/>
    <col min="12543" max="12543" width="9.5703125" style="35" customWidth="1"/>
    <col min="12544" max="12545" width="14.140625" style="35" customWidth="1"/>
    <col min="12546" max="12546" width="16.28515625" style="35" customWidth="1"/>
    <col min="12547" max="12547" width="8.28515625" style="35" customWidth="1"/>
    <col min="12548" max="12548" width="9.5703125" style="35" customWidth="1"/>
    <col min="12549" max="12549" width="9.85546875" style="35" customWidth="1"/>
    <col min="12550" max="12550" width="11.5703125" style="35" customWidth="1"/>
    <col min="12551" max="12551" width="12.28515625" style="35" customWidth="1"/>
    <col min="12552" max="12552" width="16.7109375" style="35" customWidth="1"/>
    <col min="12553" max="12553" width="17" style="35" customWidth="1"/>
    <col min="12554" max="12554" width="8.7109375" style="35" customWidth="1"/>
    <col min="12555" max="12793" width="7.7109375" style="35"/>
    <col min="12794" max="12794" width="1.140625" style="35" customWidth="1"/>
    <col min="12795" max="12795" width="24.7109375" style="35" customWidth="1"/>
    <col min="12796" max="12796" width="7.7109375" style="35" customWidth="1"/>
    <col min="12797" max="12797" width="6.42578125" style="35" customWidth="1"/>
    <col min="12798" max="12798" width="12.28515625" style="35" customWidth="1"/>
    <col min="12799" max="12799" width="9.5703125" style="35" customWidth="1"/>
    <col min="12800" max="12801" width="14.140625" style="35" customWidth="1"/>
    <col min="12802" max="12802" width="16.28515625" style="35" customWidth="1"/>
    <col min="12803" max="12803" width="8.28515625" style="35" customWidth="1"/>
    <col min="12804" max="12804" width="9.5703125" style="35" customWidth="1"/>
    <col min="12805" max="12805" width="9.85546875" style="35" customWidth="1"/>
    <col min="12806" max="12806" width="11.5703125" style="35" customWidth="1"/>
    <col min="12807" max="12807" width="12.28515625" style="35" customWidth="1"/>
    <col min="12808" max="12808" width="16.7109375" style="35" customWidth="1"/>
    <col min="12809" max="12809" width="17" style="35" customWidth="1"/>
    <col min="12810" max="12810" width="8.7109375" style="35" customWidth="1"/>
    <col min="12811" max="13049" width="7.7109375" style="35"/>
    <col min="13050" max="13050" width="1.140625" style="35" customWidth="1"/>
    <col min="13051" max="13051" width="24.7109375" style="35" customWidth="1"/>
    <col min="13052" max="13052" width="7.7109375" style="35" customWidth="1"/>
    <col min="13053" max="13053" width="6.42578125" style="35" customWidth="1"/>
    <col min="13054" max="13054" width="12.28515625" style="35" customWidth="1"/>
    <col min="13055" max="13055" width="9.5703125" style="35" customWidth="1"/>
    <col min="13056" max="13057" width="14.140625" style="35" customWidth="1"/>
    <col min="13058" max="13058" width="16.28515625" style="35" customWidth="1"/>
    <col min="13059" max="13059" width="8.28515625" style="35" customWidth="1"/>
    <col min="13060" max="13060" width="9.5703125" style="35" customWidth="1"/>
    <col min="13061" max="13061" width="9.85546875" style="35" customWidth="1"/>
    <col min="13062" max="13062" width="11.5703125" style="35" customWidth="1"/>
    <col min="13063" max="13063" width="12.28515625" style="35" customWidth="1"/>
    <col min="13064" max="13064" width="16.7109375" style="35" customWidth="1"/>
    <col min="13065" max="13065" width="17" style="35" customWidth="1"/>
    <col min="13066" max="13066" width="8.7109375" style="35" customWidth="1"/>
    <col min="13067" max="13305" width="7.7109375" style="35"/>
    <col min="13306" max="13306" width="1.140625" style="35" customWidth="1"/>
    <col min="13307" max="13307" width="24.7109375" style="35" customWidth="1"/>
    <col min="13308" max="13308" width="7.7109375" style="35" customWidth="1"/>
    <col min="13309" max="13309" width="6.42578125" style="35" customWidth="1"/>
    <col min="13310" max="13310" width="12.28515625" style="35" customWidth="1"/>
    <col min="13311" max="13311" width="9.5703125" style="35" customWidth="1"/>
    <col min="13312" max="13313" width="14.140625" style="35" customWidth="1"/>
    <col min="13314" max="13314" width="16.28515625" style="35" customWidth="1"/>
    <col min="13315" max="13315" width="8.28515625" style="35" customWidth="1"/>
    <col min="13316" max="13316" width="9.5703125" style="35" customWidth="1"/>
    <col min="13317" max="13317" width="9.85546875" style="35" customWidth="1"/>
    <col min="13318" max="13318" width="11.5703125" style="35" customWidth="1"/>
    <col min="13319" max="13319" width="12.28515625" style="35" customWidth="1"/>
    <col min="13320" max="13320" width="16.7109375" style="35" customWidth="1"/>
    <col min="13321" max="13321" width="17" style="35" customWidth="1"/>
    <col min="13322" max="13322" width="8.7109375" style="35" customWidth="1"/>
    <col min="13323" max="13561" width="7.7109375" style="35"/>
    <col min="13562" max="13562" width="1.140625" style="35" customWidth="1"/>
    <col min="13563" max="13563" width="24.7109375" style="35" customWidth="1"/>
    <col min="13564" max="13564" width="7.7109375" style="35" customWidth="1"/>
    <col min="13565" max="13565" width="6.42578125" style="35" customWidth="1"/>
    <col min="13566" max="13566" width="12.28515625" style="35" customWidth="1"/>
    <col min="13567" max="13567" width="9.5703125" style="35" customWidth="1"/>
    <col min="13568" max="13569" width="14.140625" style="35" customWidth="1"/>
    <col min="13570" max="13570" width="16.28515625" style="35" customWidth="1"/>
    <col min="13571" max="13571" width="8.28515625" style="35" customWidth="1"/>
    <col min="13572" max="13572" width="9.5703125" style="35" customWidth="1"/>
    <col min="13573" max="13573" width="9.85546875" style="35" customWidth="1"/>
    <col min="13574" max="13574" width="11.5703125" style="35" customWidth="1"/>
    <col min="13575" max="13575" width="12.28515625" style="35" customWidth="1"/>
    <col min="13576" max="13576" width="16.7109375" style="35" customWidth="1"/>
    <col min="13577" max="13577" width="17" style="35" customWidth="1"/>
    <col min="13578" max="13578" width="8.7109375" style="35" customWidth="1"/>
    <col min="13579" max="13817" width="7.7109375" style="35"/>
    <col min="13818" max="13818" width="1.140625" style="35" customWidth="1"/>
    <col min="13819" max="13819" width="24.7109375" style="35" customWidth="1"/>
    <col min="13820" max="13820" width="7.7109375" style="35" customWidth="1"/>
    <col min="13821" max="13821" width="6.42578125" style="35" customWidth="1"/>
    <col min="13822" max="13822" width="12.28515625" style="35" customWidth="1"/>
    <col min="13823" max="13823" width="9.5703125" style="35" customWidth="1"/>
    <col min="13824" max="13825" width="14.140625" style="35" customWidth="1"/>
    <col min="13826" max="13826" width="16.28515625" style="35" customWidth="1"/>
    <col min="13827" max="13827" width="8.28515625" style="35" customWidth="1"/>
    <col min="13828" max="13828" width="9.5703125" style="35" customWidth="1"/>
    <col min="13829" max="13829" width="9.85546875" style="35" customWidth="1"/>
    <col min="13830" max="13830" width="11.5703125" style="35" customWidth="1"/>
    <col min="13831" max="13831" width="12.28515625" style="35" customWidth="1"/>
    <col min="13832" max="13832" width="16.7109375" style="35" customWidth="1"/>
    <col min="13833" max="13833" width="17" style="35" customWidth="1"/>
    <col min="13834" max="13834" width="8.7109375" style="35" customWidth="1"/>
    <col min="13835" max="14073" width="7.7109375" style="35"/>
    <col min="14074" max="14074" width="1.140625" style="35" customWidth="1"/>
    <col min="14075" max="14075" width="24.7109375" style="35" customWidth="1"/>
    <col min="14076" max="14076" width="7.7109375" style="35" customWidth="1"/>
    <col min="14077" max="14077" width="6.42578125" style="35" customWidth="1"/>
    <col min="14078" max="14078" width="12.28515625" style="35" customWidth="1"/>
    <col min="14079" max="14079" width="9.5703125" style="35" customWidth="1"/>
    <col min="14080" max="14081" width="14.140625" style="35" customWidth="1"/>
    <col min="14082" max="14082" width="16.28515625" style="35" customWidth="1"/>
    <col min="14083" max="14083" width="8.28515625" style="35" customWidth="1"/>
    <col min="14084" max="14084" width="9.5703125" style="35" customWidth="1"/>
    <col min="14085" max="14085" width="9.85546875" style="35" customWidth="1"/>
    <col min="14086" max="14086" width="11.5703125" style="35" customWidth="1"/>
    <col min="14087" max="14087" width="12.28515625" style="35" customWidth="1"/>
    <col min="14088" max="14088" width="16.7109375" style="35" customWidth="1"/>
    <col min="14089" max="14089" width="17" style="35" customWidth="1"/>
    <col min="14090" max="14090" width="8.7109375" style="35" customWidth="1"/>
    <col min="14091" max="14329" width="7.7109375" style="35"/>
    <col min="14330" max="14330" width="1.140625" style="35" customWidth="1"/>
    <col min="14331" max="14331" width="24.7109375" style="35" customWidth="1"/>
    <col min="14332" max="14332" width="7.7109375" style="35" customWidth="1"/>
    <col min="14333" max="14333" width="6.42578125" style="35" customWidth="1"/>
    <col min="14334" max="14334" width="12.28515625" style="35" customWidth="1"/>
    <col min="14335" max="14335" width="9.5703125" style="35" customWidth="1"/>
    <col min="14336" max="14337" width="14.140625" style="35" customWidth="1"/>
    <col min="14338" max="14338" width="16.28515625" style="35" customWidth="1"/>
    <col min="14339" max="14339" width="8.28515625" style="35" customWidth="1"/>
    <col min="14340" max="14340" width="9.5703125" style="35" customWidth="1"/>
    <col min="14341" max="14341" width="9.85546875" style="35" customWidth="1"/>
    <col min="14342" max="14342" width="11.5703125" style="35" customWidth="1"/>
    <col min="14343" max="14343" width="12.28515625" style="35" customWidth="1"/>
    <col min="14344" max="14344" width="16.7109375" style="35" customWidth="1"/>
    <col min="14345" max="14345" width="17" style="35" customWidth="1"/>
    <col min="14346" max="14346" width="8.7109375" style="35" customWidth="1"/>
    <col min="14347" max="14585" width="7.7109375" style="35"/>
    <col min="14586" max="14586" width="1.140625" style="35" customWidth="1"/>
    <col min="14587" max="14587" width="24.7109375" style="35" customWidth="1"/>
    <col min="14588" max="14588" width="7.7109375" style="35" customWidth="1"/>
    <col min="14589" max="14589" width="6.42578125" style="35" customWidth="1"/>
    <col min="14590" max="14590" width="12.28515625" style="35" customWidth="1"/>
    <col min="14591" max="14591" width="9.5703125" style="35" customWidth="1"/>
    <col min="14592" max="14593" width="14.140625" style="35" customWidth="1"/>
    <col min="14594" max="14594" width="16.28515625" style="35" customWidth="1"/>
    <col min="14595" max="14595" width="8.28515625" style="35" customWidth="1"/>
    <col min="14596" max="14596" width="9.5703125" style="35" customWidth="1"/>
    <col min="14597" max="14597" width="9.85546875" style="35" customWidth="1"/>
    <col min="14598" max="14598" width="11.5703125" style="35" customWidth="1"/>
    <col min="14599" max="14599" width="12.28515625" style="35" customWidth="1"/>
    <col min="14600" max="14600" width="16.7109375" style="35" customWidth="1"/>
    <col min="14601" max="14601" width="17" style="35" customWidth="1"/>
    <col min="14602" max="14602" width="8.7109375" style="35" customWidth="1"/>
    <col min="14603" max="14841" width="7.7109375" style="35"/>
    <col min="14842" max="14842" width="1.140625" style="35" customWidth="1"/>
    <col min="14843" max="14843" width="24.7109375" style="35" customWidth="1"/>
    <col min="14844" max="14844" width="7.7109375" style="35" customWidth="1"/>
    <col min="14845" max="14845" width="6.42578125" style="35" customWidth="1"/>
    <col min="14846" max="14846" width="12.28515625" style="35" customWidth="1"/>
    <col min="14847" max="14847" width="9.5703125" style="35" customWidth="1"/>
    <col min="14848" max="14849" width="14.140625" style="35" customWidth="1"/>
    <col min="14850" max="14850" width="16.28515625" style="35" customWidth="1"/>
    <col min="14851" max="14851" width="8.28515625" style="35" customWidth="1"/>
    <col min="14852" max="14852" width="9.5703125" style="35" customWidth="1"/>
    <col min="14853" max="14853" width="9.85546875" style="35" customWidth="1"/>
    <col min="14854" max="14854" width="11.5703125" style="35" customWidth="1"/>
    <col min="14855" max="14855" width="12.28515625" style="35" customWidth="1"/>
    <col min="14856" max="14856" width="16.7109375" style="35" customWidth="1"/>
    <col min="14857" max="14857" width="17" style="35" customWidth="1"/>
    <col min="14858" max="14858" width="8.7109375" style="35" customWidth="1"/>
    <col min="14859" max="15097" width="7.7109375" style="35"/>
    <col min="15098" max="15098" width="1.140625" style="35" customWidth="1"/>
    <col min="15099" max="15099" width="24.7109375" style="35" customWidth="1"/>
    <col min="15100" max="15100" width="7.7109375" style="35" customWidth="1"/>
    <col min="15101" max="15101" width="6.42578125" style="35" customWidth="1"/>
    <col min="15102" max="15102" width="12.28515625" style="35" customWidth="1"/>
    <col min="15103" max="15103" width="9.5703125" style="35" customWidth="1"/>
    <col min="15104" max="15105" width="14.140625" style="35" customWidth="1"/>
    <col min="15106" max="15106" width="16.28515625" style="35" customWidth="1"/>
    <col min="15107" max="15107" width="8.28515625" style="35" customWidth="1"/>
    <col min="15108" max="15108" width="9.5703125" style="35" customWidth="1"/>
    <col min="15109" max="15109" width="9.85546875" style="35" customWidth="1"/>
    <col min="15110" max="15110" width="11.5703125" style="35" customWidth="1"/>
    <col min="15111" max="15111" width="12.28515625" style="35" customWidth="1"/>
    <col min="15112" max="15112" width="16.7109375" style="35" customWidth="1"/>
    <col min="15113" max="15113" width="17" style="35" customWidth="1"/>
    <col min="15114" max="15114" width="8.7109375" style="35" customWidth="1"/>
    <col min="15115" max="15353" width="7.7109375" style="35"/>
    <col min="15354" max="15354" width="1.140625" style="35" customWidth="1"/>
    <col min="15355" max="15355" width="24.7109375" style="35" customWidth="1"/>
    <col min="15356" max="15356" width="7.7109375" style="35" customWidth="1"/>
    <col min="15357" max="15357" width="6.42578125" style="35" customWidth="1"/>
    <col min="15358" max="15358" width="12.28515625" style="35" customWidth="1"/>
    <col min="15359" max="15359" width="9.5703125" style="35" customWidth="1"/>
    <col min="15360" max="15361" width="14.140625" style="35" customWidth="1"/>
    <col min="15362" max="15362" width="16.28515625" style="35" customWidth="1"/>
    <col min="15363" max="15363" width="8.28515625" style="35" customWidth="1"/>
    <col min="15364" max="15364" width="9.5703125" style="35" customWidth="1"/>
    <col min="15365" max="15365" width="9.85546875" style="35" customWidth="1"/>
    <col min="15366" max="15366" width="11.5703125" style="35" customWidth="1"/>
    <col min="15367" max="15367" width="12.28515625" style="35" customWidth="1"/>
    <col min="15368" max="15368" width="16.7109375" style="35" customWidth="1"/>
    <col min="15369" max="15369" width="17" style="35" customWidth="1"/>
    <col min="15370" max="15370" width="8.7109375" style="35" customWidth="1"/>
    <col min="15371" max="15609" width="7.7109375" style="35"/>
    <col min="15610" max="15610" width="1.140625" style="35" customWidth="1"/>
    <col min="15611" max="15611" width="24.7109375" style="35" customWidth="1"/>
    <col min="15612" max="15612" width="7.7109375" style="35" customWidth="1"/>
    <col min="15613" max="15613" width="6.42578125" style="35" customWidth="1"/>
    <col min="15614" max="15614" width="12.28515625" style="35" customWidth="1"/>
    <col min="15615" max="15615" width="9.5703125" style="35" customWidth="1"/>
    <col min="15616" max="15617" width="14.140625" style="35" customWidth="1"/>
    <col min="15618" max="15618" width="16.28515625" style="35" customWidth="1"/>
    <col min="15619" max="15619" width="8.28515625" style="35" customWidth="1"/>
    <col min="15620" max="15620" width="9.5703125" style="35" customWidth="1"/>
    <col min="15621" max="15621" width="9.85546875" style="35" customWidth="1"/>
    <col min="15622" max="15622" width="11.5703125" style="35" customWidth="1"/>
    <col min="15623" max="15623" width="12.28515625" style="35" customWidth="1"/>
    <col min="15624" max="15624" width="16.7109375" style="35" customWidth="1"/>
    <col min="15625" max="15625" width="17" style="35" customWidth="1"/>
    <col min="15626" max="15626" width="8.7109375" style="35" customWidth="1"/>
    <col min="15627" max="15865" width="7.7109375" style="35"/>
    <col min="15866" max="15866" width="1.140625" style="35" customWidth="1"/>
    <col min="15867" max="15867" width="24.7109375" style="35" customWidth="1"/>
    <col min="15868" max="15868" width="7.7109375" style="35" customWidth="1"/>
    <col min="15869" max="15869" width="6.42578125" style="35" customWidth="1"/>
    <col min="15870" max="15870" width="12.28515625" style="35" customWidth="1"/>
    <col min="15871" max="15871" width="9.5703125" style="35" customWidth="1"/>
    <col min="15872" max="15873" width="14.140625" style="35" customWidth="1"/>
    <col min="15874" max="15874" width="16.28515625" style="35" customWidth="1"/>
    <col min="15875" max="15875" width="8.28515625" style="35" customWidth="1"/>
    <col min="15876" max="15876" width="9.5703125" style="35" customWidth="1"/>
    <col min="15877" max="15877" width="9.85546875" style="35" customWidth="1"/>
    <col min="15878" max="15878" width="11.5703125" style="35" customWidth="1"/>
    <col min="15879" max="15879" width="12.28515625" style="35" customWidth="1"/>
    <col min="15880" max="15880" width="16.7109375" style="35" customWidth="1"/>
    <col min="15881" max="15881" width="17" style="35" customWidth="1"/>
    <col min="15882" max="15882" width="8.7109375" style="35" customWidth="1"/>
    <col min="15883" max="16121" width="7.7109375" style="35"/>
    <col min="16122" max="16122" width="1.140625" style="35" customWidth="1"/>
    <col min="16123" max="16123" width="24.7109375" style="35" customWidth="1"/>
    <col min="16124" max="16124" width="7.7109375" style="35" customWidth="1"/>
    <col min="16125" max="16125" width="6.42578125" style="35" customWidth="1"/>
    <col min="16126" max="16126" width="12.28515625" style="35" customWidth="1"/>
    <col min="16127" max="16127" width="9.5703125" style="35" customWidth="1"/>
    <col min="16128" max="16129" width="14.140625" style="35" customWidth="1"/>
    <col min="16130" max="16130" width="16.28515625" style="35" customWidth="1"/>
    <col min="16131" max="16131" width="8.28515625" style="35" customWidth="1"/>
    <col min="16132" max="16132" width="9.5703125" style="35" customWidth="1"/>
    <col min="16133" max="16133" width="9.85546875" style="35" customWidth="1"/>
    <col min="16134" max="16134" width="11.5703125" style="35" customWidth="1"/>
    <col min="16135" max="16135" width="12.28515625" style="35" customWidth="1"/>
    <col min="16136" max="16136" width="16.7109375" style="35" customWidth="1"/>
    <col min="16137" max="16137" width="17" style="35" customWidth="1"/>
    <col min="16138" max="16138" width="8.7109375" style="35" customWidth="1"/>
    <col min="16139" max="16384" width="7.7109375" style="35"/>
  </cols>
  <sheetData>
    <row r="2" spans="1:12" ht="15" x14ac:dyDescent="0.25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</row>
    <row r="3" spans="1:12" ht="15" thickBot="1" x14ac:dyDescent="0.25"/>
    <row r="4" spans="1:12" ht="15.75" thickBot="1" x14ac:dyDescent="0.25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</row>
    <row r="5" spans="1:12" ht="15" thickBot="1" x14ac:dyDescent="0.25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12" ht="15" thickBot="1" x14ac:dyDescent="0.25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0">TEXT(E6,"mmmmmmmmmmmm")</f>
        <v>marzo</v>
      </c>
    </row>
    <row r="7" spans="1:12" ht="15" thickBot="1" x14ac:dyDescent="0.25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0"/>
        <v>marzo</v>
      </c>
    </row>
    <row r="8" spans="1:12" ht="15" thickBot="1" x14ac:dyDescent="0.25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0"/>
        <v>marzo</v>
      </c>
    </row>
    <row r="9" spans="1:12" ht="15" thickBot="1" x14ac:dyDescent="0.25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0"/>
        <v>marzo</v>
      </c>
    </row>
    <row r="10" spans="1:12" ht="15" thickBot="1" x14ac:dyDescent="0.25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0"/>
        <v>marzo</v>
      </c>
    </row>
    <row r="11" spans="1:12" ht="15" thickBot="1" x14ac:dyDescent="0.25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0"/>
        <v>marzo</v>
      </c>
    </row>
    <row r="12" spans="1:12" ht="15" thickBot="1" x14ac:dyDescent="0.25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0"/>
        <v>marzo</v>
      </c>
    </row>
    <row r="13" spans="1:12" ht="15" thickBot="1" x14ac:dyDescent="0.25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0"/>
        <v>marzo</v>
      </c>
    </row>
    <row r="14" spans="1:12" ht="15" thickBot="1" x14ac:dyDescent="0.25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0"/>
        <v>marzo</v>
      </c>
    </row>
    <row r="15" spans="1:12" ht="15" thickBot="1" x14ac:dyDescent="0.25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0"/>
        <v>marzo</v>
      </c>
    </row>
    <row r="16" spans="1:12" ht="15" thickBot="1" x14ac:dyDescent="0.25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0"/>
        <v>marzo</v>
      </c>
    </row>
    <row r="17" spans="1:12" ht="15" thickBot="1" x14ac:dyDescent="0.25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0"/>
        <v>marzo</v>
      </c>
    </row>
    <row r="18" spans="1:12" ht="15" thickBot="1" x14ac:dyDescent="0.25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0"/>
        <v>marzo</v>
      </c>
    </row>
    <row r="19" spans="1:12" ht="15" thickBot="1" x14ac:dyDescent="0.25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0"/>
        <v>febrero</v>
      </c>
    </row>
    <row r="20" spans="1:12" ht="15" thickBot="1" x14ac:dyDescent="0.25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0"/>
        <v>febrero</v>
      </c>
    </row>
    <row r="21" spans="1:12" ht="15" thickBot="1" x14ac:dyDescent="0.25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0"/>
        <v>febrero</v>
      </c>
    </row>
    <row r="22" spans="1:12" ht="15" thickBot="1" x14ac:dyDescent="0.25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0"/>
        <v>febrero</v>
      </c>
    </row>
    <row r="23" spans="1:12" ht="15" thickBot="1" x14ac:dyDescent="0.25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0"/>
        <v>febrero</v>
      </c>
    </row>
    <row r="24" spans="1:12" ht="15" thickBot="1" x14ac:dyDescent="0.25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0"/>
        <v>febrero</v>
      </c>
    </row>
    <row r="25" spans="1:12" ht="15" thickBot="1" x14ac:dyDescent="0.25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0"/>
        <v>febrero</v>
      </c>
    </row>
    <row r="26" spans="1:12" ht="15" thickBot="1" x14ac:dyDescent="0.25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0"/>
        <v>febrero</v>
      </c>
    </row>
    <row r="27" spans="1:12" ht="15" thickBot="1" x14ac:dyDescent="0.25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0"/>
        <v>febrero</v>
      </c>
    </row>
    <row r="28" spans="1:12" ht="15" thickBot="1" x14ac:dyDescent="0.25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0"/>
        <v>febrero</v>
      </c>
    </row>
    <row r="29" spans="1:12" ht="15" thickBot="1" x14ac:dyDescent="0.25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0"/>
        <v>febrero</v>
      </c>
    </row>
    <row r="30" spans="1:12" ht="15" thickBot="1" x14ac:dyDescent="0.25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0"/>
        <v>febrero</v>
      </c>
    </row>
    <row r="31" spans="1:12" ht="15" thickBot="1" x14ac:dyDescent="0.25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0"/>
        <v>febrero</v>
      </c>
    </row>
    <row r="32" spans="1:12" ht="15" thickBot="1" x14ac:dyDescent="0.25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0"/>
        <v>febrero</v>
      </c>
    </row>
    <row r="33" spans="1:12" ht="15" thickBot="1" x14ac:dyDescent="0.25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0"/>
        <v>febrero</v>
      </c>
    </row>
    <row r="34" spans="1:12" ht="15" thickBot="1" x14ac:dyDescent="0.25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0"/>
        <v>febrero</v>
      </c>
    </row>
    <row r="35" spans="1:12" ht="15" thickBot="1" x14ac:dyDescent="0.25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0"/>
        <v>febrero</v>
      </c>
    </row>
    <row r="36" spans="1:12" ht="15" thickBot="1" x14ac:dyDescent="0.25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0"/>
        <v>febrero</v>
      </c>
    </row>
    <row r="37" spans="1:12" ht="15" thickBot="1" x14ac:dyDescent="0.25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0"/>
        <v>febrero</v>
      </c>
    </row>
    <row r="38" spans="1:12" ht="15" thickBot="1" x14ac:dyDescent="0.25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0"/>
        <v>enero</v>
      </c>
    </row>
    <row r="39" spans="1:12" ht="15" thickBot="1" x14ac:dyDescent="0.25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0"/>
        <v>enero</v>
      </c>
    </row>
    <row r="40" spans="1:12" ht="15" thickBot="1" x14ac:dyDescent="0.25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0"/>
        <v>enero</v>
      </c>
    </row>
    <row r="41" spans="1:12" ht="15" thickBot="1" x14ac:dyDescent="0.25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0"/>
        <v>enero</v>
      </c>
    </row>
    <row r="42" spans="1:12" ht="15" thickBot="1" x14ac:dyDescent="0.25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0"/>
        <v>enero</v>
      </c>
    </row>
    <row r="43" spans="1:12" ht="15" thickBot="1" x14ac:dyDescent="0.25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0"/>
        <v>enero</v>
      </c>
    </row>
    <row r="44" spans="1:12" ht="15" thickBot="1" x14ac:dyDescent="0.25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0"/>
        <v>enero</v>
      </c>
    </row>
    <row r="45" spans="1:12" ht="15" thickBot="1" x14ac:dyDescent="0.25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0"/>
        <v>enero</v>
      </c>
    </row>
    <row r="46" spans="1:12" ht="15" thickBot="1" x14ac:dyDescent="0.25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0"/>
        <v>enero</v>
      </c>
    </row>
    <row r="47" spans="1:12" ht="15" thickBot="1" x14ac:dyDescent="0.25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0"/>
        <v>enero</v>
      </c>
    </row>
    <row r="48" spans="1:12" ht="15" thickBot="1" x14ac:dyDescent="0.25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0"/>
        <v>enero</v>
      </c>
    </row>
    <row r="49" spans="1:12" ht="15" thickBot="1" x14ac:dyDescent="0.25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0"/>
        <v>enero</v>
      </c>
    </row>
    <row r="50" spans="1:12" ht="15" thickBot="1" x14ac:dyDescent="0.25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0"/>
        <v>enero</v>
      </c>
    </row>
    <row r="51" spans="1:12" ht="15" thickBot="1" x14ac:dyDescent="0.25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0"/>
        <v>enero</v>
      </c>
    </row>
    <row r="52" spans="1:12" ht="15" thickBot="1" x14ac:dyDescent="0.25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0"/>
        <v>enero</v>
      </c>
    </row>
    <row r="53" spans="1:12" ht="15" thickBot="1" x14ac:dyDescent="0.25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0"/>
        <v>enero</v>
      </c>
    </row>
    <row r="54" spans="1:12" ht="15" thickBot="1" x14ac:dyDescent="0.25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0"/>
        <v>enero</v>
      </c>
    </row>
    <row r="55" spans="1:12" ht="15" thickBot="1" x14ac:dyDescent="0.25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0"/>
        <v>enero</v>
      </c>
    </row>
    <row r="56" spans="1:12" x14ac:dyDescent="0.2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1C1DD1E7-4640-4801-9A7E-B43893D1A9FD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Cuenta resultados nueva</vt:lpstr>
      <vt:lpstr>Tesorería por meses</vt:lpstr>
      <vt:lpstr>Reporte Bancario</vt:lpstr>
      <vt:lpstr>'Tesorería por meses'!Área_de_impresión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2020-04-23T12:34:51Z</dcterms:created>
  <dcterms:modified xsi:type="dcterms:W3CDTF">2021-02-16T15:16:00Z</dcterms:modified>
</cp:coreProperties>
</file>