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Embutidos Rodriguez Grupo 1/"/>
    </mc:Choice>
  </mc:AlternateContent>
  <xr:revisionPtr revIDLastSave="91" documentId="13_ncr:1_{ED7F8E08-AC16-4980-8486-E771AEE98238}" xr6:coauthVersionLast="45" xr6:coauthVersionMax="45" xr10:uidLastSave="{5182BF14-A755-4997-A149-2D9B28DE051F}"/>
  <bookViews>
    <workbookView xWindow="4065" yWindow="4065" windowWidth="43200" windowHeight="11835" tabRatio="886" activeTab="6" xr2:uid="{77E7C7A2-68A1-42C7-A154-FA067DEDEF29}"/>
  </bookViews>
  <sheets>
    <sheet name="SumaProducto" sheetId="2" r:id="rId1"/>
    <sheet name="Acumulados" sheetId="3" r:id="rId2"/>
    <sheet name="Tabla" sheetId="4" r:id="rId3"/>
    <sheet name="Hoja1" sheetId="11" r:id="rId4"/>
    <sheet name="Datos" sheetId="5" r:id="rId5"/>
    <sheet name="Jerarquia" sheetId="8" r:id="rId6"/>
    <sheet name="Insertar un Check" sheetId="10" r:id="rId7"/>
  </sheets>
  <externalReferences>
    <externalReference r:id="rId8"/>
  </externalReferences>
  <definedNames>
    <definedName name="_xlcn.WorksheetConnection_GraficoMapa3DA1C61" hidden="1">'[1]Grafico Mapa 3D'!$A$1:$C$6</definedName>
  </definedNames>
  <calcPr calcId="191029"/>
  <pivotCaches>
    <pivotCache cacheId="0" r:id="rId9"/>
    <pivotCache cacheId="9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o" name="Rango" connection="WorksheetConnection_Grafico Mapa 3D!$A$1:$C$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0" l="1"/>
  <c r="C7" i="10"/>
  <c r="C5" i="10"/>
  <c r="F3" i="8"/>
  <c r="F4" i="8"/>
  <c r="F5" i="8"/>
  <c r="F6" i="8"/>
  <c r="F7" i="8"/>
  <c r="F8" i="8"/>
  <c r="F9" i="8"/>
  <c r="F10" i="8"/>
  <c r="F11" i="8"/>
  <c r="F2" i="8"/>
  <c r="E3" i="8"/>
  <c r="E4" i="8"/>
  <c r="E5" i="8"/>
  <c r="E6" i="8"/>
  <c r="E7" i="8"/>
  <c r="E8" i="8"/>
  <c r="E9" i="8"/>
  <c r="E10" i="8"/>
  <c r="E11" i="8"/>
  <c r="E2" i="8"/>
  <c r="G5" i="11"/>
  <c r="G6" i="11"/>
  <c r="G7" i="11"/>
  <c r="G8" i="11"/>
  <c r="G4" i="11"/>
  <c r="H1" i="2"/>
  <c r="I1" i="2"/>
  <c r="F5" i="11"/>
  <c r="F8" i="11"/>
  <c r="F6" i="11"/>
  <c r="F7" i="11"/>
  <c r="F4" i="11"/>
  <c r="D3" i="8" l="1"/>
  <c r="D4" i="8"/>
  <c r="D5" i="8"/>
  <c r="D6" i="8"/>
  <c r="D7" i="8"/>
  <c r="D8" i="8"/>
  <c r="D9" i="8"/>
  <c r="D10" i="8"/>
  <c r="D11" i="8"/>
  <c r="D2" i="8"/>
  <c r="B4" i="3" l="1"/>
  <c r="M13" i="2"/>
  <c r="L13" i="2"/>
  <c r="K13" i="2"/>
  <c r="J13" i="2"/>
  <c r="I13" i="2"/>
  <c r="H13" i="2"/>
  <c r="B10" i="3" s="1"/>
  <c r="G13" i="2"/>
  <c r="F13" i="2"/>
  <c r="E13" i="2"/>
  <c r="D13" i="2"/>
  <c r="C13" i="2"/>
  <c r="B13" i="2"/>
  <c r="N12" i="2"/>
  <c r="N11" i="2"/>
  <c r="N10" i="2"/>
  <c r="N9" i="2"/>
  <c r="N8" i="2"/>
  <c r="N7" i="2"/>
  <c r="N6" i="2"/>
  <c r="N5" i="2"/>
  <c r="N4" i="2"/>
  <c r="N3" i="2"/>
  <c r="M1" i="2"/>
  <c r="L1" i="2"/>
  <c r="K1" i="2"/>
  <c r="J1" i="2"/>
  <c r="G1" i="2"/>
  <c r="F1" i="2"/>
  <c r="E1" i="2"/>
  <c r="D1" i="2"/>
  <c r="C1" i="2"/>
  <c r="B1" i="2"/>
  <c r="C10" i="3" l="1"/>
  <c r="N13" i="2"/>
  <c r="P12" i="2"/>
  <c r="P3" i="2"/>
  <c r="P5" i="2"/>
  <c r="P7" i="2"/>
  <c r="P9" i="2"/>
  <c r="P11" i="2"/>
  <c r="P13" i="2"/>
  <c r="C4" i="3" s="1"/>
  <c r="P4" i="2"/>
  <c r="P6" i="2"/>
  <c r="P8" i="2"/>
  <c r="P1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7446C0-1013-47F8-AA88-5E8E1C8FCD57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1C0F208-9997-48DB-93C2-0B5E2D6DC10D}" name="WorksheetConnection_Grafico Mapa 3D!$A$1:$C$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GraficoMapa3DA1C61"/>
        </x15:connection>
      </ext>
    </extLst>
  </connection>
</connections>
</file>

<file path=xl/sharedStrings.xml><?xml version="1.0" encoding="utf-8"?>
<sst xmlns="http://schemas.openxmlformats.org/spreadsheetml/2006/main" count="405" uniqueCount="84">
  <si>
    <t>Cliente</t>
  </si>
  <si>
    <t>Total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</si>
  <si>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</si>
  <si>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</si>
  <si>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</si>
  <si>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</si>
  <si>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</si>
  <si>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</si>
  <si>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</si>
  <si>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</si>
  <si>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</si>
  <si>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</si>
  <si>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</si>
  <si>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Ventas</t>
  </si>
  <si>
    <t>Mes</t>
  </si>
  <si>
    <t>Etiquetas de fila</t>
  </si>
  <si>
    <t>Suma de Cantidad Pedida</t>
  </si>
  <si>
    <t>Suma de Cantidad Vendida</t>
  </si>
  <si>
    <t>%</t>
  </si>
  <si>
    <t>Abrigo</t>
  </si>
  <si>
    <t>Camiseta Basic</t>
  </si>
  <si>
    <t>Camiseta estampada</t>
  </si>
  <si>
    <t>Camiseta Manga corta</t>
  </si>
  <si>
    <t>Camiseta Manga larga</t>
  </si>
  <si>
    <t>Cazadora</t>
  </si>
  <si>
    <t>Chaqueta</t>
  </si>
  <si>
    <t>Deportiva</t>
  </si>
  <si>
    <t>Falda azul</t>
  </si>
  <si>
    <t>Falda blanca</t>
  </si>
  <si>
    <t>Falda gris</t>
  </si>
  <si>
    <t>Falda lisa</t>
  </si>
  <si>
    <t>Falda Negra</t>
  </si>
  <si>
    <t>Falda rosa</t>
  </si>
  <si>
    <t>Falda verde</t>
  </si>
  <si>
    <t>Jersey amarillo</t>
  </si>
  <si>
    <t>Jersey Azul</t>
  </si>
  <si>
    <t>Jersey blanco</t>
  </si>
  <si>
    <t>Jersey gris</t>
  </si>
  <si>
    <t>Jersey negro</t>
  </si>
  <si>
    <t>Jersey rojo</t>
  </si>
  <si>
    <t>Jersey verde</t>
  </si>
  <si>
    <t>Pantalon Campana amarillo</t>
  </si>
  <si>
    <t>Pantalon Campana azul</t>
  </si>
  <si>
    <t>Pantalon Campana morado</t>
  </si>
  <si>
    <t>Pantalon Campana naranja</t>
  </si>
  <si>
    <t>Pantalon Campana rojo</t>
  </si>
  <si>
    <t>Pantalon Campana rosa</t>
  </si>
  <si>
    <t>Pantalon Campana Verde</t>
  </si>
  <si>
    <t>Zapatilla</t>
  </si>
  <si>
    <t>Zapato</t>
  </si>
  <si>
    <t>Total general</t>
  </si>
  <si>
    <t>Tienda</t>
  </si>
  <si>
    <t>Producto</t>
  </si>
  <si>
    <t>Cantidad Pedida</t>
  </si>
  <si>
    <t>Cantidad Vendida</t>
  </si>
  <si>
    <t>Madrid</t>
  </si>
  <si>
    <t>Barcelona</t>
  </si>
  <si>
    <t>Valencia</t>
  </si>
  <si>
    <t>Sevilla</t>
  </si>
  <si>
    <t>Bilbao</t>
  </si>
  <si>
    <t>Ventas</t>
  </si>
  <si>
    <t>Comercial</t>
  </si>
  <si>
    <t>Nº Operaciones</t>
  </si>
  <si>
    <t>Posición</t>
  </si>
  <si>
    <t>Miguel Antúnez</t>
  </si>
  <si>
    <t>Javier Plaza</t>
  </si>
  <si>
    <t>David Luque</t>
  </si>
  <si>
    <t>Cesar Pérez</t>
  </si>
  <si>
    <t>Manuel Santana</t>
  </si>
  <si>
    <t>Lidia Vázquez</t>
  </si>
  <si>
    <t>Maria Iglesias</t>
  </si>
  <si>
    <t>Francisco Martínez</t>
  </si>
  <si>
    <t>Nicole Alfaro</t>
  </si>
  <si>
    <t>Wendy López</t>
  </si>
  <si>
    <t>Entrada Adulto</t>
  </si>
  <si>
    <t>Entrada Infantil</t>
  </si>
  <si>
    <t>Visitante</t>
  </si>
  <si>
    <t>Precio</t>
  </si>
  <si>
    <t>Miguel</t>
  </si>
  <si>
    <t>Paula</t>
  </si>
  <si>
    <t>Nicole</t>
  </si>
  <si>
    <t>Adulto</t>
  </si>
  <si>
    <t>Suma de Porcentaje</t>
  </si>
  <si>
    <t>Suma de Nuevo 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</si>
</sst>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C0A]mmm\-yy;@"/>
    <numFmt numFmtId="166" formatCode="_-* #,##0\ _€_-;\-* #,##0\ _€_-;_-* &quot;-&quot;??\ _€_-;_-@_-"/>
    <numFmt numFmtId="167" formatCode="_-[$€-2]\ * #,##0_-;\-[$€-2]\ * #,##0_-;_-[$€-2]\ * &quot;-&quot;??_-;_-@_-"/>
    <numFmt numFmtId="170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165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/>
    <xf numFmtId="0" fontId="5" fillId="0" borderId="5" xfId="0" applyFont="1" applyBorder="1"/>
    <xf numFmtId="166" fontId="0" fillId="0" borderId="0" xfId="1" applyNumberFormat="1" applyFont="1" applyBorder="1" applyAlignment="1">
      <alignment horizontal="center"/>
    </xf>
    <xf numFmtId="167" fontId="0" fillId="4" borderId="6" xfId="1" applyNumberFormat="1" applyFont="1" applyFill="1" applyBorder="1" applyAlignment="1">
      <alignment horizontal="center"/>
    </xf>
    <xf numFmtId="167" fontId="0" fillId="0" borderId="4" xfId="0" applyNumberFormat="1" applyBorder="1"/>
    <xf numFmtId="167" fontId="0" fillId="0" borderId="7" xfId="0" applyNumberFormat="1" applyBorder="1"/>
    <xf numFmtId="0" fontId="5" fillId="0" borderId="8" xfId="0" applyFont="1" applyBorder="1"/>
    <xf numFmtId="166" fontId="0" fillId="0" borderId="9" xfId="1" applyNumberFormat="1" applyFont="1" applyBorder="1" applyAlignment="1">
      <alignment horizontal="center"/>
    </xf>
    <xf numFmtId="167" fontId="0" fillId="4" borderId="10" xfId="1" applyNumberFormat="1" applyFont="1" applyFill="1" applyBorder="1" applyAlignment="1">
      <alignment horizontal="center"/>
    </xf>
    <xf numFmtId="167" fontId="0" fillId="0" borderId="11" xfId="0" applyNumberFormat="1" applyBorder="1"/>
    <xf numFmtId="0" fontId="5" fillId="5" borderId="12" xfId="0" applyFont="1" applyFill="1" applyBorder="1"/>
    <xf numFmtId="166" fontId="0" fillId="5" borderId="13" xfId="0" applyNumberFormat="1" applyFill="1" applyBorder="1" applyAlignment="1">
      <alignment horizontal="center"/>
    </xf>
    <xf numFmtId="167" fontId="0" fillId="5" borderId="14" xfId="1" applyNumberFormat="1" applyFont="1" applyFill="1" applyBorder="1" applyAlignment="1">
      <alignment horizontal="center"/>
    </xf>
    <xf numFmtId="167" fontId="0" fillId="5" borderId="15" xfId="0" applyNumberFormat="1" applyFill="1" applyBorder="1"/>
    <xf numFmtId="0" fontId="3" fillId="5" borderId="16" xfId="0" applyFont="1" applyFill="1" applyBorder="1"/>
    <xf numFmtId="165" fontId="3" fillId="6" borderId="17" xfId="0" applyNumberFormat="1" applyFont="1" applyFill="1" applyBorder="1" applyAlignment="1">
      <alignment horizontal="center"/>
    </xf>
    <xf numFmtId="0" fontId="3" fillId="6" borderId="17" xfId="0" applyFont="1" applyFill="1" applyBorder="1"/>
    <xf numFmtId="0" fontId="3" fillId="6" borderId="17" xfId="0" applyFont="1" applyFill="1" applyBorder="1" applyAlignment="1">
      <alignment horizontal="center"/>
    </xf>
    <xf numFmtId="0" fontId="0" fillId="0" borderId="17" xfId="0" applyBorder="1"/>
    <xf numFmtId="3" fontId="0" fillId="0" borderId="17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0" xfId="2" applyFont="1"/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24" xfId="0" applyBorder="1"/>
    <xf numFmtId="0" fontId="0" fillId="0" borderId="17" xfId="0" applyBorder="1" applyAlignment="1">
      <alignment horizontal="center"/>
    </xf>
    <xf numFmtId="1" fontId="0" fillId="0" borderId="25" xfId="0" applyNumberFormat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horizontal="center"/>
    </xf>
    <xf numFmtId="1" fontId="0" fillId="0" borderId="28" xfId="0" applyNumberFormat="1" applyBorder="1" applyAlignment="1">
      <alignment horizontal="center"/>
    </xf>
    <xf numFmtId="0" fontId="3" fillId="7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4" fillId="2" borderId="17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70" fontId="0" fillId="0" borderId="0" xfId="3" applyNumberFormat="1" applyFont="1" applyAlignment="1">
      <alignment horizontal="center"/>
    </xf>
    <xf numFmtId="0" fontId="0" fillId="0" borderId="0" xfId="0" pivotButton="1"/>
    <xf numFmtId="0" fontId="0" fillId="0" borderId="0" xfId="0" applyNumberFormat="1"/>
    <xf numFmtId="9" fontId="0" fillId="0" borderId="0" xfId="0" applyNumberFormat="1"/>
    <xf numFmtId="0" fontId="4" fillId="0" borderId="17" xfId="0" applyFont="1" applyBorder="1"/>
  </cellXfs>
  <cellStyles count="4">
    <cellStyle name="Millares" xfId="1" builtinId="3"/>
    <cellStyle name="Moneda" xfId="3" builtinId="4"/>
    <cellStyle name="Normal" xfId="0" builtinId="0"/>
    <cellStyle name="Porcentaje" xfId="2" builtinId="5"/>
  </cellStyles>
  <dxfs count="11">
    <dxf>
      <numFmt numFmtId="13" formatCode="0%"/>
    </dxf>
    <dxf>
      <numFmt numFmtId="13" formatCode="0%"/>
    </dxf>
    <dxf>
      <font>
        <color theme="0"/>
      </font>
    </dxf>
    <dxf>
      <font>
        <color theme="0"/>
      </font>
    </dxf>
    <dxf>
      <fill>
        <patternFill patternType="solid">
          <bgColor theme="9" tint="-0.249977111117893"/>
        </patternFill>
      </fill>
    </dxf>
    <dxf>
      <fill>
        <patternFill patternType="solid">
          <bgColor theme="9" tint="-0.249977111117893"/>
        </patternFill>
      </fill>
    </dxf>
    <dxf>
      <alignment horizontal="center" readingOrder="0"/>
    </dxf>
    <dxf>
      <alignment horizontal="center" readingOrder="0"/>
    </dxf>
    <dxf>
      <alignment vertical="center" wrapText="1" readingOrder="0"/>
    </dxf>
    <dxf>
      <alignment vertical="center" wrapText="1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4</xdr:row>
          <xdr:rowOff>19050</xdr:rowOff>
        </xdr:from>
        <xdr:to>
          <xdr:col>1</xdr:col>
          <xdr:colOff>428625</xdr:colOff>
          <xdr:row>4</xdr:row>
          <xdr:rowOff>180975</xdr:rowOff>
        </xdr:to>
        <xdr:sp macro="" textlink="">
          <xdr:nvSpPr>
            <xdr:cNvPr id="9218" name="CheckBox1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6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5</xdr:row>
          <xdr:rowOff>19050</xdr:rowOff>
        </xdr:from>
        <xdr:to>
          <xdr:col>1</xdr:col>
          <xdr:colOff>428625</xdr:colOff>
          <xdr:row>5</xdr:row>
          <xdr:rowOff>180975</xdr:rowOff>
        </xdr:to>
        <xdr:sp macro="" textlink="">
          <xdr:nvSpPr>
            <xdr:cNvPr id="9219" name="CheckBox2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A6ECD2FB-5003-45F8-9475-81D87126B5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6</xdr:row>
          <xdr:rowOff>19050</xdr:rowOff>
        </xdr:from>
        <xdr:to>
          <xdr:col>1</xdr:col>
          <xdr:colOff>428625</xdr:colOff>
          <xdr:row>6</xdr:row>
          <xdr:rowOff>180975</xdr:rowOff>
        </xdr:to>
        <xdr:sp macro="" textlink="">
          <xdr:nvSpPr>
            <xdr:cNvPr id="9220" name="CheckBox3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B4D5FBD2-A4BD-49ED-A65C-F494FFB2CB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rafico%20Mapa%203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Mapa 3D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iguel%20Antunez/Desktop/01_Bussines/01_Articulos/Articulos%20Excel/Publicados/Como%20Crear%20un%20porcentaje%20sobre%20una%20tabla%20Dinamica/Como%20crear%20un%20grafico%20sobre%20una%20tabla%20dinamica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.Antunez" refreshedDate="42424.555434259259" createdVersion="5" refreshedVersion="5" minRefreshableVersion="3" recordCount="155" xr:uid="{88685A4A-50EC-45D0-B43E-90404D3C41AD}">
  <cacheSource type="worksheet">
    <worksheetSource ref="A1:D156" sheet="Datos" r:id="rId2"/>
  </cacheSource>
  <cacheFields count="4">
    <cacheField name="Tienda" numFmtId="0">
      <sharedItems/>
    </cacheField>
    <cacheField name="Producto" numFmtId="0">
      <sharedItems count="31">
        <s v="Camiseta Basic"/>
        <s v="Falda Negra"/>
        <s v="Pantalon Campana Verde"/>
        <s v="Pantalon Campana rojo"/>
        <s v="Pantalon Campana azul"/>
        <s v="Pantalon Campana amarillo"/>
        <s v="Pantalon Campana rosa"/>
        <s v="Pantalon Campana naranja"/>
        <s v="Pantalon Campana morado"/>
        <s v="Falda lisa"/>
        <s v="Falda blanca"/>
        <s v="Falda verde"/>
        <s v="Falda gris"/>
        <s v="Falda azul"/>
        <s v="Falda rosa"/>
        <s v="Camiseta Manga corta"/>
        <s v="Camiseta estampada"/>
        <s v="Camiseta Manga larga"/>
        <s v="Jersey Azul"/>
        <s v="Jersey verde"/>
        <s v="Jersey amarillo"/>
        <s v="Jersey negro"/>
        <s v="Jersey rojo"/>
        <s v="Jersey blanco"/>
        <s v="Jersey gris"/>
        <s v="Zapato"/>
        <s v="Zapatilla"/>
        <s v="Deportiva"/>
        <s v="Abrigo"/>
        <s v="Cazadora"/>
        <s v="Chaqueta"/>
      </sharedItems>
    </cacheField>
    <cacheField name="Cantidad Pedida" numFmtId="0">
      <sharedItems containsSemiMixedTypes="0" containsString="0" containsNumber="1" containsInteger="1" minValue="23" maxValue="100"/>
    </cacheField>
    <cacheField name="Cantidad Vendida" numFmtId="1">
      <sharedItems containsSemiMixedTypes="0" containsString="0" containsNumber="1" minValue="2.88" maxValue="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155.280953472226" createdVersion="6" refreshedVersion="6" minRefreshableVersion="3" recordCount="155" xr:uid="{182B5F37-BB6D-4D7B-87A9-E2E5847A2131}">
  <cacheSource type="worksheet">
    <worksheetSource ref="A1:D156" sheet="Datos"/>
  </cacheSource>
  <cacheFields count="6">
    <cacheField name="Tienda" numFmtId="0">
      <sharedItems count="5">
        <s v="Madrid"/>
        <s v="Barcelona"/>
        <s v="Valencia"/>
        <s v="Sevilla"/>
        <s v="Bilbao"/>
      </sharedItems>
    </cacheField>
    <cacheField name="Producto" numFmtId="0">
      <sharedItems/>
    </cacheField>
    <cacheField name="Cantidad Pedida" numFmtId="0">
      <sharedItems containsSemiMixedTypes="0" containsString="0" containsNumber="1" containsInteger="1" minValue="23" maxValue="100"/>
    </cacheField>
    <cacheField name="Cantidad Vendida" numFmtId="1">
      <sharedItems containsSemiMixedTypes="0" containsString="0" containsNumber="1" minValue="2.88" maxValue="90"/>
    </cacheField>
    <cacheField name="Porcentaje" numFmtId="0" formula="'Cantidad Vendida' /'Cantidad Pedida'" databaseField="0"/>
    <cacheField name="Nuevo Porcentaje" numFmtId="0" formula="'Cantidad Vendida' /'Cantidad Pedida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5">
  <r>
    <s v="Madrid"/>
    <x v="0"/>
    <n v="100"/>
    <n v="25"/>
  </r>
  <r>
    <s v="Madrid"/>
    <x v="1"/>
    <n v="50"/>
    <n v="17.5"/>
  </r>
  <r>
    <s v="Madrid"/>
    <x v="2"/>
    <n v="75"/>
    <n v="63.75"/>
  </r>
  <r>
    <s v="Madrid"/>
    <x v="3"/>
    <n v="80"/>
    <n v="52"/>
  </r>
  <r>
    <s v="Madrid"/>
    <x v="4"/>
    <n v="50"/>
    <n v="6"/>
  </r>
  <r>
    <s v="Madrid"/>
    <x v="5"/>
    <n v="60"/>
    <n v="54"/>
  </r>
  <r>
    <s v="Madrid"/>
    <x v="6"/>
    <n v="23"/>
    <n v="7.36"/>
  </r>
  <r>
    <s v="Madrid"/>
    <x v="7"/>
    <n v="58"/>
    <n v="31.32"/>
  </r>
  <r>
    <s v="Madrid"/>
    <x v="8"/>
    <n v="68"/>
    <n v="34"/>
  </r>
  <r>
    <s v="Madrid"/>
    <x v="9"/>
    <n v="54"/>
    <n v="11.34"/>
  </r>
  <r>
    <s v="Madrid"/>
    <x v="10"/>
    <n v="25"/>
    <n v="8"/>
  </r>
  <r>
    <s v="Madrid"/>
    <x v="11"/>
    <n v="55"/>
    <n v="13.75"/>
  </r>
  <r>
    <s v="Madrid"/>
    <x v="12"/>
    <n v="90"/>
    <n v="58.5"/>
  </r>
  <r>
    <s v="Madrid"/>
    <x v="13"/>
    <n v="84"/>
    <n v="26.88"/>
  </r>
  <r>
    <s v="Madrid"/>
    <x v="14"/>
    <n v="75"/>
    <n v="26.25"/>
  </r>
  <r>
    <s v="Madrid"/>
    <x v="15"/>
    <n v="65"/>
    <n v="55.25"/>
  </r>
  <r>
    <s v="Madrid"/>
    <x v="16"/>
    <n v="68"/>
    <n v="44.2"/>
  </r>
  <r>
    <s v="Madrid"/>
    <x v="17"/>
    <n v="41"/>
    <n v="4.92"/>
  </r>
  <r>
    <s v="Madrid"/>
    <x v="18"/>
    <n v="52"/>
    <n v="46.800000000000004"/>
  </r>
  <r>
    <s v="Madrid"/>
    <x v="19"/>
    <n v="68"/>
    <n v="21.76"/>
  </r>
  <r>
    <s v="Madrid"/>
    <x v="20"/>
    <n v="74"/>
    <n v="15.54"/>
  </r>
  <r>
    <s v="Madrid"/>
    <x v="21"/>
    <n v="91"/>
    <n v="29.12"/>
  </r>
  <r>
    <s v="Madrid"/>
    <x v="22"/>
    <n v="100"/>
    <n v="25"/>
  </r>
  <r>
    <s v="Madrid"/>
    <x v="23"/>
    <n v="25"/>
    <n v="16.25"/>
  </r>
  <r>
    <s v="Madrid"/>
    <x v="24"/>
    <n v="68"/>
    <n v="21.76"/>
  </r>
  <r>
    <s v="Madrid"/>
    <x v="25"/>
    <n v="65"/>
    <n v="16.25"/>
  </r>
  <r>
    <s v="Madrid"/>
    <x v="26"/>
    <n v="32"/>
    <n v="11.2"/>
  </r>
  <r>
    <s v="Madrid"/>
    <x v="27"/>
    <n v="24"/>
    <n v="20.399999999999999"/>
  </r>
  <r>
    <s v="Madrid"/>
    <x v="28"/>
    <n v="75"/>
    <n v="48.75"/>
  </r>
  <r>
    <s v="Madrid"/>
    <x v="29"/>
    <n v="69"/>
    <n v="8.2799999999999994"/>
  </r>
  <r>
    <s v="Madrid"/>
    <x v="30"/>
    <n v="59"/>
    <n v="53.1"/>
  </r>
  <r>
    <s v="Barcelona"/>
    <x v="0"/>
    <n v="49"/>
    <n v="15.68"/>
  </r>
  <r>
    <s v="Barcelona"/>
    <x v="1"/>
    <n v="80"/>
    <n v="25.6"/>
  </r>
  <r>
    <s v="Barcelona"/>
    <x v="2"/>
    <n v="60"/>
    <n v="15"/>
  </r>
  <r>
    <s v="Barcelona"/>
    <x v="3"/>
    <n v="23"/>
    <n v="14.950000000000001"/>
  </r>
  <r>
    <s v="Barcelona"/>
    <x v="4"/>
    <n v="58"/>
    <n v="18.559999999999999"/>
  </r>
  <r>
    <s v="Barcelona"/>
    <x v="5"/>
    <n v="68"/>
    <n v="23.799999999999997"/>
  </r>
  <r>
    <s v="Barcelona"/>
    <x v="6"/>
    <n v="91"/>
    <n v="77.349999999999994"/>
  </r>
  <r>
    <s v="Barcelona"/>
    <x v="7"/>
    <n v="100"/>
    <n v="90"/>
  </r>
  <r>
    <s v="Barcelona"/>
    <x v="8"/>
    <n v="25"/>
    <n v="8"/>
  </r>
  <r>
    <s v="Barcelona"/>
    <x v="9"/>
    <n v="68"/>
    <n v="14.28"/>
  </r>
  <r>
    <s v="Barcelona"/>
    <x v="10"/>
    <n v="32"/>
    <n v="10.24"/>
  </r>
  <r>
    <s v="Barcelona"/>
    <x v="11"/>
    <n v="24"/>
    <n v="6"/>
  </r>
  <r>
    <s v="Barcelona"/>
    <x v="12"/>
    <n v="75"/>
    <n v="48.75"/>
  </r>
  <r>
    <s v="Barcelona"/>
    <x v="13"/>
    <n v="69"/>
    <n v="24.15"/>
  </r>
  <r>
    <s v="Barcelona"/>
    <x v="14"/>
    <n v="23"/>
    <n v="19.55"/>
  </r>
  <r>
    <s v="Barcelona"/>
    <x v="15"/>
    <n v="58"/>
    <n v="37.700000000000003"/>
  </r>
  <r>
    <s v="Barcelona"/>
    <x v="16"/>
    <n v="68"/>
    <n v="8.16"/>
  </r>
  <r>
    <s v="Barcelona"/>
    <x v="17"/>
    <n v="54"/>
    <n v="48.6"/>
  </r>
  <r>
    <s v="Barcelona"/>
    <x v="18"/>
    <n v="25"/>
    <n v="8"/>
  </r>
  <r>
    <s v="Barcelona"/>
    <x v="19"/>
    <n v="55"/>
    <n v="29.700000000000003"/>
  </r>
  <r>
    <s v="Barcelona"/>
    <x v="20"/>
    <n v="90"/>
    <n v="45"/>
  </r>
  <r>
    <s v="Barcelona"/>
    <x v="21"/>
    <n v="84"/>
    <n v="17.64"/>
  </r>
  <r>
    <s v="Barcelona"/>
    <x v="22"/>
    <n v="91"/>
    <n v="81.900000000000006"/>
  </r>
  <r>
    <s v="Barcelona"/>
    <x v="23"/>
    <n v="100"/>
    <n v="32"/>
  </r>
  <r>
    <s v="Barcelona"/>
    <x v="24"/>
    <n v="25"/>
    <n v="13.5"/>
  </r>
  <r>
    <s v="Barcelona"/>
    <x v="25"/>
    <n v="68"/>
    <n v="34"/>
  </r>
  <r>
    <s v="Barcelona"/>
    <x v="26"/>
    <n v="65"/>
    <n v="13.65"/>
  </r>
  <r>
    <s v="Barcelona"/>
    <x v="27"/>
    <n v="32"/>
    <n v="10.24"/>
  </r>
  <r>
    <s v="Barcelona"/>
    <x v="28"/>
    <n v="24"/>
    <n v="6"/>
  </r>
  <r>
    <s v="Barcelona"/>
    <x v="29"/>
    <n v="91"/>
    <n v="59.15"/>
  </r>
  <r>
    <s v="Barcelona"/>
    <x v="30"/>
    <n v="100"/>
    <n v="32"/>
  </r>
  <r>
    <s v="Valencia"/>
    <x v="0"/>
    <n v="25"/>
    <n v="8.75"/>
  </r>
  <r>
    <s v="Valencia"/>
    <x v="1"/>
    <n v="68"/>
    <n v="23.799999999999997"/>
  </r>
  <r>
    <s v="Valencia"/>
    <x v="2"/>
    <n v="65"/>
    <n v="55.25"/>
  </r>
  <r>
    <s v="Valencia"/>
    <x v="3"/>
    <n v="32"/>
    <n v="20.8"/>
  </r>
  <r>
    <s v="Valencia"/>
    <x v="4"/>
    <n v="24"/>
    <n v="2.88"/>
  </r>
  <r>
    <s v="Valencia"/>
    <x v="5"/>
    <n v="68"/>
    <n v="61.2"/>
  </r>
  <r>
    <s v="Valencia"/>
    <x v="6"/>
    <n v="65"/>
    <n v="20.8"/>
  </r>
  <r>
    <s v="Valencia"/>
    <x v="7"/>
    <n v="32"/>
    <n v="6.72"/>
  </r>
  <r>
    <s v="Valencia"/>
    <x v="8"/>
    <n v="90"/>
    <n v="28.8"/>
  </r>
  <r>
    <s v="Valencia"/>
    <x v="9"/>
    <n v="84"/>
    <n v="29.4"/>
  </r>
  <r>
    <s v="Valencia"/>
    <x v="10"/>
    <n v="75"/>
    <n v="63.75"/>
  </r>
  <r>
    <s v="Valencia"/>
    <x v="11"/>
    <n v="65"/>
    <n v="42.25"/>
  </r>
  <r>
    <s v="Valencia"/>
    <x v="12"/>
    <n v="68"/>
    <n v="8.16"/>
  </r>
  <r>
    <s v="Valencia"/>
    <x v="13"/>
    <n v="41"/>
    <n v="36.9"/>
  </r>
  <r>
    <s v="Valencia"/>
    <x v="14"/>
    <n v="60"/>
    <n v="19.2"/>
  </r>
  <r>
    <s v="Valencia"/>
    <x v="15"/>
    <n v="23"/>
    <n v="12.420000000000002"/>
  </r>
  <r>
    <s v="Valencia"/>
    <x v="16"/>
    <n v="58"/>
    <n v="12.18"/>
  </r>
  <r>
    <s v="Valencia"/>
    <x v="17"/>
    <n v="68"/>
    <n v="21.76"/>
  </r>
  <r>
    <s v="Valencia"/>
    <x v="18"/>
    <n v="91"/>
    <n v="22.75"/>
  </r>
  <r>
    <s v="Valencia"/>
    <x v="19"/>
    <n v="24"/>
    <n v="15.600000000000001"/>
  </r>
  <r>
    <s v="Valencia"/>
    <x v="20"/>
    <n v="91"/>
    <n v="29.12"/>
  </r>
  <r>
    <s v="Valencia"/>
    <x v="21"/>
    <n v="100"/>
    <n v="35"/>
  </r>
  <r>
    <s v="Valencia"/>
    <x v="22"/>
    <n v="25"/>
    <n v="8.75"/>
  </r>
  <r>
    <s v="Valencia"/>
    <x v="23"/>
    <n v="68"/>
    <n v="57.8"/>
  </r>
  <r>
    <s v="Valencia"/>
    <x v="24"/>
    <n v="65"/>
    <n v="35.1"/>
  </r>
  <r>
    <s v="Valencia"/>
    <x v="25"/>
    <n v="32"/>
    <n v="6.72"/>
  </r>
  <r>
    <s v="Valencia"/>
    <x v="26"/>
    <n v="69"/>
    <n v="22.080000000000002"/>
  </r>
  <r>
    <s v="Valencia"/>
    <x v="27"/>
    <n v="59"/>
    <n v="14.75"/>
  </r>
  <r>
    <s v="Valencia"/>
    <x v="28"/>
    <n v="49"/>
    <n v="31.85"/>
  </r>
  <r>
    <s v="Valencia"/>
    <x v="29"/>
    <n v="80"/>
    <n v="25.6"/>
  </r>
  <r>
    <s v="Valencia"/>
    <x v="30"/>
    <n v="60"/>
    <n v="21"/>
  </r>
  <r>
    <s v="Sevilla"/>
    <x v="0"/>
    <n v="23"/>
    <n v="8.0499999999999989"/>
  </r>
  <r>
    <s v="Sevilla"/>
    <x v="1"/>
    <n v="58"/>
    <n v="6.96"/>
  </r>
  <r>
    <s v="Sevilla"/>
    <x v="2"/>
    <n v="68"/>
    <n v="61.2"/>
  </r>
  <r>
    <s v="Sevilla"/>
    <x v="3"/>
    <n v="91"/>
    <n v="29.12"/>
  </r>
  <r>
    <s v="Sevilla"/>
    <x v="4"/>
    <n v="24"/>
    <n v="6"/>
  </r>
  <r>
    <s v="Sevilla"/>
    <x v="5"/>
    <n v="91"/>
    <n v="59.15"/>
  </r>
  <r>
    <s v="Sevilla"/>
    <x v="6"/>
    <n v="100"/>
    <n v="32"/>
  </r>
  <r>
    <s v="Sevilla"/>
    <x v="7"/>
    <n v="25"/>
    <n v="8.75"/>
  </r>
  <r>
    <s v="Sevilla"/>
    <x v="8"/>
    <n v="68"/>
    <n v="23.799999999999997"/>
  </r>
  <r>
    <s v="Sevilla"/>
    <x v="9"/>
    <n v="23"/>
    <n v="14.950000000000001"/>
  </r>
  <r>
    <s v="Sevilla"/>
    <x v="10"/>
    <n v="58"/>
    <n v="20.299999999999997"/>
  </r>
  <r>
    <s v="Sevilla"/>
    <x v="11"/>
    <n v="68"/>
    <n v="57.8"/>
  </r>
  <r>
    <s v="Sevilla"/>
    <x v="12"/>
    <n v="91"/>
    <n v="81.900000000000006"/>
  </r>
  <r>
    <s v="Sevilla"/>
    <x v="13"/>
    <n v="100"/>
    <n v="32"/>
  </r>
  <r>
    <s v="Sevilla"/>
    <x v="14"/>
    <n v="25"/>
    <n v="5.25"/>
  </r>
  <r>
    <s v="Sevilla"/>
    <x v="15"/>
    <n v="68"/>
    <n v="21.76"/>
  </r>
  <r>
    <s v="Sevilla"/>
    <x v="16"/>
    <n v="32"/>
    <n v="8"/>
  </r>
  <r>
    <s v="Sevilla"/>
    <x v="17"/>
    <n v="24"/>
    <n v="15.600000000000001"/>
  </r>
  <r>
    <s v="Sevilla"/>
    <x v="18"/>
    <n v="75"/>
    <n v="26.25"/>
  </r>
  <r>
    <s v="Sevilla"/>
    <x v="19"/>
    <n v="68"/>
    <n v="57.8"/>
  </r>
  <r>
    <s v="Sevilla"/>
    <x v="20"/>
    <n v="91"/>
    <n v="59.15"/>
  </r>
  <r>
    <s v="Sevilla"/>
    <x v="21"/>
    <n v="24"/>
    <n v="2.88"/>
  </r>
  <r>
    <s v="Sevilla"/>
    <x v="22"/>
    <n v="91"/>
    <n v="81.900000000000006"/>
  </r>
  <r>
    <s v="Sevilla"/>
    <x v="23"/>
    <n v="100"/>
    <n v="32"/>
  </r>
  <r>
    <s v="Sevilla"/>
    <x v="24"/>
    <n v="25"/>
    <n v="6.25"/>
  </r>
  <r>
    <s v="Sevilla"/>
    <x v="25"/>
    <n v="68"/>
    <n v="44.2"/>
  </r>
  <r>
    <s v="Sevilla"/>
    <x v="26"/>
    <n v="32"/>
    <n v="10.24"/>
  </r>
  <r>
    <s v="Sevilla"/>
    <x v="27"/>
    <n v="24"/>
    <n v="8.3999999999999986"/>
  </r>
  <r>
    <s v="Sevilla"/>
    <x v="28"/>
    <n v="68"/>
    <n v="23.799999999999997"/>
  </r>
  <r>
    <s v="Sevilla"/>
    <x v="29"/>
    <n v="65"/>
    <n v="55.25"/>
  </r>
  <r>
    <s v="Sevilla"/>
    <x v="30"/>
    <n v="32"/>
    <n v="17.28"/>
  </r>
  <r>
    <s v="Bilbao"/>
    <x v="0"/>
    <n v="90"/>
    <n v="18.899999999999999"/>
  </r>
  <r>
    <s v="Bilbao"/>
    <x v="1"/>
    <n v="84"/>
    <n v="26.88"/>
  </r>
  <r>
    <s v="Bilbao"/>
    <x v="2"/>
    <n v="75"/>
    <n v="48.75"/>
  </r>
  <r>
    <s v="Bilbao"/>
    <x v="3"/>
    <n v="60"/>
    <n v="19.2"/>
  </r>
  <r>
    <s v="Bilbao"/>
    <x v="4"/>
    <n v="23"/>
    <n v="8.0499999999999989"/>
  </r>
  <r>
    <s v="Bilbao"/>
    <x v="5"/>
    <n v="58"/>
    <n v="20.299999999999997"/>
  </r>
  <r>
    <s v="Bilbao"/>
    <x v="6"/>
    <n v="68"/>
    <n v="34"/>
  </r>
  <r>
    <s v="Bilbao"/>
    <x v="7"/>
    <n v="91"/>
    <n v="19.11"/>
  </r>
  <r>
    <s v="Bilbao"/>
    <x v="8"/>
    <n v="24"/>
    <n v="21.6"/>
  </r>
  <r>
    <s v="Bilbao"/>
    <x v="9"/>
    <n v="91"/>
    <n v="29.12"/>
  </r>
  <r>
    <s v="Bilbao"/>
    <x v="10"/>
    <n v="100"/>
    <n v="12"/>
  </r>
  <r>
    <s v="Bilbao"/>
    <x v="11"/>
    <n v="25"/>
    <n v="22.5"/>
  </r>
  <r>
    <s v="Bilbao"/>
    <x v="12"/>
    <n v="68"/>
    <n v="21.76"/>
  </r>
  <r>
    <s v="Bilbao"/>
    <x v="13"/>
    <n v="32"/>
    <n v="8"/>
  </r>
  <r>
    <s v="Bilbao"/>
    <x v="14"/>
    <n v="24"/>
    <n v="15.600000000000001"/>
  </r>
  <r>
    <s v="Bilbao"/>
    <x v="15"/>
    <n v="75"/>
    <n v="24"/>
  </r>
  <r>
    <s v="Bilbao"/>
    <x v="16"/>
    <n v="68"/>
    <n v="23.799999999999997"/>
  </r>
  <r>
    <s v="Bilbao"/>
    <x v="17"/>
    <n v="91"/>
    <n v="31.849999999999998"/>
  </r>
  <r>
    <s v="Bilbao"/>
    <x v="18"/>
    <n v="24"/>
    <n v="2.88"/>
  </r>
  <r>
    <s v="Bilbao"/>
    <x v="19"/>
    <n v="91"/>
    <n v="81.900000000000006"/>
  </r>
  <r>
    <s v="Bilbao"/>
    <x v="20"/>
    <n v="23"/>
    <n v="7.36"/>
  </r>
  <r>
    <s v="Bilbao"/>
    <x v="21"/>
    <n v="58"/>
    <n v="14.5"/>
  </r>
  <r>
    <s v="Bilbao"/>
    <x v="22"/>
    <n v="68"/>
    <n v="44.2"/>
  </r>
  <r>
    <s v="Bilbao"/>
    <x v="23"/>
    <n v="91"/>
    <n v="29.12"/>
  </r>
  <r>
    <s v="Bilbao"/>
    <x v="24"/>
    <n v="24"/>
    <n v="8.3999999999999986"/>
  </r>
  <r>
    <s v="Bilbao"/>
    <x v="25"/>
    <n v="91"/>
    <n v="31.849999999999998"/>
  </r>
  <r>
    <s v="Bilbao"/>
    <x v="26"/>
    <n v="100"/>
    <n v="21"/>
  </r>
  <r>
    <s v="Bilbao"/>
    <x v="27"/>
    <n v="32"/>
    <n v="28.8"/>
  </r>
  <r>
    <s v="Bilbao"/>
    <x v="28"/>
    <n v="24"/>
    <n v="7.68"/>
  </r>
  <r>
    <s v="Bilbao"/>
    <x v="29"/>
    <n v="75"/>
    <n v="9"/>
  </r>
  <r>
    <s v="Bilbao"/>
    <x v="30"/>
    <n v="68"/>
    <n v="61.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5">
  <r>
    <x v="0"/>
    <s v="Camiseta Basic"/>
    <n v="100"/>
    <n v="25"/>
  </r>
  <r>
    <x v="0"/>
    <s v="Falda Negra"/>
    <n v="50"/>
    <n v="17.5"/>
  </r>
  <r>
    <x v="0"/>
    <s v="Pantalon Campana Verde"/>
    <n v="75"/>
    <n v="63.75"/>
  </r>
  <r>
    <x v="0"/>
    <s v="Pantalon Campana rojo"/>
    <n v="80"/>
    <n v="52"/>
  </r>
  <r>
    <x v="0"/>
    <s v="Pantalon Campana azul"/>
    <n v="50"/>
    <n v="6"/>
  </r>
  <r>
    <x v="0"/>
    <s v="Pantalon Campana amarillo"/>
    <n v="60"/>
    <n v="54"/>
  </r>
  <r>
    <x v="0"/>
    <s v="Pantalon Campana rosa"/>
    <n v="23"/>
    <n v="7.36"/>
  </r>
  <r>
    <x v="0"/>
    <s v="Pantalon Campana naranja"/>
    <n v="58"/>
    <n v="31.32"/>
  </r>
  <r>
    <x v="0"/>
    <s v="Pantalon Campana morado"/>
    <n v="68"/>
    <n v="34"/>
  </r>
  <r>
    <x v="0"/>
    <s v="Falda lisa"/>
    <n v="54"/>
    <n v="11.34"/>
  </r>
  <r>
    <x v="0"/>
    <s v="Falda blanca"/>
    <n v="25"/>
    <n v="8"/>
  </r>
  <r>
    <x v="0"/>
    <s v="Falda verde"/>
    <n v="55"/>
    <n v="13.75"/>
  </r>
  <r>
    <x v="0"/>
    <s v="Falda gris"/>
    <n v="90"/>
    <n v="58.5"/>
  </r>
  <r>
    <x v="0"/>
    <s v="Falda azul"/>
    <n v="84"/>
    <n v="26.88"/>
  </r>
  <r>
    <x v="0"/>
    <s v="Falda rosa"/>
    <n v="75"/>
    <n v="26.25"/>
  </r>
  <r>
    <x v="0"/>
    <s v="Camiseta Manga corta"/>
    <n v="65"/>
    <n v="55.25"/>
  </r>
  <r>
    <x v="0"/>
    <s v="Camiseta estampada"/>
    <n v="68"/>
    <n v="44.2"/>
  </r>
  <r>
    <x v="0"/>
    <s v="Camiseta Manga larga"/>
    <n v="41"/>
    <n v="4.92"/>
  </r>
  <r>
    <x v="0"/>
    <s v="Jersey Azul"/>
    <n v="52"/>
    <n v="46.800000000000004"/>
  </r>
  <r>
    <x v="0"/>
    <s v="Jersey verde"/>
    <n v="68"/>
    <n v="21.76"/>
  </r>
  <r>
    <x v="0"/>
    <s v="Jersey amarillo"/>
    <n v="74"/>
    <n v="15.54"/>
  </r>
  <r>
    <x v="0"/>
    <s v="Jersey negro"/>
    <n v="91"/>
    <n v="29.12"/>
  </r>
  <r>
    <x v="0"/>
    <s v="Jersey rojo"/>
    <n v="100"/>
    <n v="25"/>
  </r>
  <r>
    <x v="0"/>
    <s v="Jersey blanco"/>
    <n v="25"/>
    <n v="16.25"/>
  </r>
  <r>
    <x v="0"/>
    <s v="Jersey gris"/>
    <n v="68"/>
    <n v="21.76"/>
  </r>
  <r>
    <x v="0"/>
    <s v="Zapato"/>
    <n v="65"/>
    <n v="16.25"/>
  </r>
  <r>
    <x v="0"/>
    <s v="Zapatilla"/>
    <n v="32"/>
    <n v="11.2"/>
  </r>
  <r>
    <x v="0"/>
    <s v="Deportiva"/>
    <n v="24"/>
    <n v="20.399999999999999"/>
  </r>
  <r>
    <x v="0"/>
    <s v="Abrigo"/>
    <n v="75"/>
    <n v="48.75"/>
  </r>
  <r>
    <x v="0"/>
    <s v="Cazadora"/>
    <n v="69"/>
    <n v="8.2799999999999994"/>
  </r>
  <r>
    <x v="0"/>
    <s v="Chaqueta"/>
    <n v="59"/>
    <n v="53.1"/>
  </r>
  <r>
    <x v="1"/>
    <s v="Camiseta Basic"/>
    <n v="49"/>
    <n v="15.68"/>
  </r>
  <r>
    <x v="1"/>
    <s v="Falda Negra"/>
    <n v="80"/>
    <n v="25.6"/>
  </r>
  <r>
    <x v="1"/>
    <s v="Pantalon Campana Verde"/>
    <n v="60"/>
    <n v="15"/>
  </r>
  <r>
    <x v="1"/>
    <s v="Pantalon Campana rojo"/>
    <n v="23"/>
    <n v="14.950000000000001"/>
  </r>
  <r>
    <x v="1"/>
    <s v="Pantalon Campana azul"/>
    <n v="58"/>
    <n v="18.559999999999999"/>
  </r>
  <r>
    <x v="1"/>
    <s v="Pantalon Campana amarillo"/>
    <n v="68"/>
    <n v="23.799999999999997"/>
  </r>
  <r>
    <x v="1"/>
    <s v="Pantalon Campana rosa"/>
    <n v="91"/>
    <n v="77.349999999999994"/>
  </r>
  <r>
    <x v="1"/>
    <s v="Pantalon Campana naranja"/>
    <n v="100"/>
    <n v="90"/>
  </r>
  <r>
    <x v="1"/>
    <s v="Pantalon Campana morado"/>
    <n v="25"/>
    <n v="8"/>
  </r>
  <r>
    <x v="1"/>
    <s v="Falda lisa"/>
    <n v="68"/>
    <n v="14.28"/>
  </r>
  <r>
    <x v="1"/>
    <s v="Falda blanca"/>
    <n v="32"/>
    <n v="10.24"/>
  </r>
  <r>
    <x v="1"/>
    <s v="Falda verde"/>
    <n v="24"/>
    <n v="6"/>
  </r>
  <r>
    <x v="1"/>
    <s v="Falda gris"/>
    <n v="75"/>
    <n v="48.75"/>
  </r>
  <r>
    <x v="1"/>
    <s v="Falda azul"/>
    <n v="69"/>
    <n v="24.15"/>
  </r>
  <r>
    <x v="1"/>
    <s v="Falda rosa"/>
    <n v="23"/>
    <n v="19.55"/>
  </r>
  <r>
    <x v="1"/>
    <s v="Camiseta Manga corta"/>
    <n v="58"/>
    <n v="37.700000000000003"/>
  </r>
  <r>
    <x v="1"/>
    <s v="Camiseta estampada"/>
    <n v="68"/>
    <n v="8.16"/>
  </r>
  <r>
    <x v="1"/>
    <s v="Camiseta Manga larga"/>
    <n v="54"/>
    <n v="48.6"/>
  </r>
  <r>
    <x v="1"/>
    <s v="Jersey Azul"/>
    <n v="25"/>
    <n v="8"/>
  </r>
  <r>
    <x v="1"/>
    <s v="Jersey verde"/>
    <n v="55"/>
    <n v="29.700000000000003"/>
  </r>
  <r>
    <x v="1"/>
    <s v="Jersey amarillo"/>
    <n v="90"/>
    <n v="45"/>
  </r>
  <r>
    <x v="1"/>
    <s v="Jersey negro"/>
    <n v="84"/>
    <n v="17.64"/>
  </r>
  <r>
    <x v="1"/>
    <s v="Jersey rojo"/>
    <n v="91"/>
    <n v="81.900000000000006"/>
  </r>
  <r>
    <x v="1"/>
    <s v="Jersey blanco"/>
    <n v="100"/>
    <n v="32"/>
  </r>
  <r>
    <x v="1"/>
    <s v="Jersey gris"/>
    <n v="25"/>
    <n v="13.5"/>
  </r>
  <r>
    <x v="1"/>
    <s v="Zapato"/>
    <n v="68"/>
    <n v="34"/>
  </r>
  <r>
    <x v="1"/>
    <s v="Zapatilla"/>
    <n v="65"/>
    <n v="13.65"/>
  </r>
  <r>
    <x v="1"/>
    <s v="Deportiva"/>
    <n v="32"/>
    <n v="10.24"/>
  </r>
  <r>
    <x v="1"/>
    <s v="Abrigo"/>
    <n v="24"/>
    <n v="6"/>
  </r>
  <r>
    <x v="1"/>
    <s v="Cazadora"/>
    <n v="91"/>
    <n v="59.15"/>
  </r>
  <r>
    <x v="1"/>
    <s v="Chaqueta"/>
    <n v="100"/>
    <n v="32"/>
  </r>
  <r>
    <x v="2"/>
    <s v="Camiseta Basic"/>
    <n v="25"/>
    <n v="8.75"/>
  </r>
  <r>
    <x v="2"/>
    <s v="Falda Negra"/>
    <n v="68"/>
    <n v="23.799999999999997"/>
  </r>
  <r>
    <x v="2"/>
    <s v="Pantalon Campana Verde"/>
    <n v="65"/>
    <n v="55.25"/>
  </r>
  <r>
    <x v="2"/>
    <s v="Pantalon Campana rojo"/>
    <n v="32"/>
    <n v="20.8"/>
  </r>
  <r>
    <x v="2"/>
    <s v="Pantalon Campana azul"/>
    <n v="24"/>
    <n v="2.88"/>
  </r>
  <r>
    <x v="2"/>
    <s v="Pantalon Campana amarillo"/>
    <n v="68"/>
    <n v="61.2"/>
  </r>
  <r>
    <x v="2"/>
    <s v="Pantalon Campana rosa"/>
    <n v="65"/>
    <n v="20.8"/>
  </r>
  <r>
    <x v="2"/>
    <s v="Pantalon Campana naranja"/>
    <n v="32"/>
    <n v="6.72"/>
  </r>
  <r>
    <x v="2"/>
    <s v="Pantalon Campana morado"/>
    <n v="90"/>
    <n v="28.8"/>
  </r>
  <r>
    <x v="2"/>
    <s v="Falda lisa"/>
    <n v="84"/>
    <n v="29.4"/>
  </r>
  <r>
    <x v="2"/>
    <s v="Falda blanca"/>
    <n v="75"/>
    <n v="63.75"/>
  </r>
  <r>
    <x v="2"/>
    <s v="Falda verde"/>
    <n v="65"/>
    <n v="42.25"/>
  </r>
  <r>
    <x v="2"/>
    <s v="Falda gris"/>
    <n v="68"/>
    <n v="8.16"/>
  </r>
  <r>
    <x v="2"/>
    <s v="Falda azul"/>
    <n v="41"/>
    <n v="36.9"/>
  </r>
  <r>
    <x v="2"/>
    <s v="Falda rosa"/>
    <n v="60"/>
    <n v="19.2"/>
  </r>
  <r>
    <x v="2"/>
    <s v="Camiseta Manga corta"/>
    <n v="23"/>
    <n v="12.420000000000002"/>
  </r>
  <r>
    <x v="2"/>
    <s v="Camiseta estampada"/>
    <n v="58"/>
    <n v="12.18"/>
  </r>
  <r>
    <x v="2"/>
    <s v="Camiseta Manga larga"/>
    <n v="68"/>
    <n v="21.76"/>
  </r>
  <r>
    <x v="2"/>
    <s v="Jersey Azul"/>
    <n v="91"/>
    <n v="22.75"/>
  </r>
  <r>
    <x v="2"/>
    <s v="Jersey verde"/>
    <n v="24"/>
    <n v="15.600000000000001"/>
  </r>
  <r>
    <x v="2"/>
    <s v="Jersey amarillo"/>
    <n v="91"/>
    <n v="29.12"/>
  </r>
  <r>
    <x v="2"/>
    <s v="Jersey negro"/>
    <n v="100"/>
    <n v="35"/>
  </r>
  <r>
    <x v="2"/>
    <s v="Jersey rojo"/>
    <n v="25"/>
    <n v="8.75"/>
  </r>
  <r>
    <x v="2"/>
    <s v="Jersey blanco"/>
    <n v="68"/>
    <n v="57.8"/>
  </r>
  <r>
    <x v="2"/>
    <s v="Jersey gris"/>
    <n v="65"/>
    <n v="35.1"/>
  </r>
  <r>
    <x v="2"/>
    <s v="Zapato"/>
    <n v="32"/>
    <n v="6.72"/>
  </r>
  <r>
    <x v="2"/>
    <s v="Zapatilla"/>
    <n v="69"/>
    <n v="22.080000000000002"/>
  </r>
  <r>
    <x v="2"/>
    <s v="Deportiva"/>
    <n v="59"/>
    <n v="14.75"/>
  </r>
  <r>
    <x v="2"/>
    <s v="Abrigo"/>
    <n v="49"/>
    <n v="31.85"/>
  </r>
  <r>
    <x v="2"/>
    <s v="Cazadora"/>
    <n v="80"/>
    <n v="25.6"/>
  </r>
  <r>
    <x v="2"/>
    <s v="Chaqueta"/>
    <n v="60"/>
    <n v="21"/>
  </r>
  <r>
    <x v="3"/>
    <s v="Camiseta Basic"/>
    <n v="23"/>
    <n v="8.0499999999999989"/>
  </r>
  <r>
    <x v="3"/>
    <s v="Falda Negra"/>
    <n v="58"/>
    <n v="6.96"/>
  </r>
  <r>
    <x v="3"/>
    <s v="Pantalon Campana Verde"/>
    <n v="68"/>
    <n v="61.2"/>
  </r>
  <r>
    <x v="3"/>
    <s v="Pantalon Campana rojo"/>
    <n v="91"/>
    <n v="29.12"/>
  </r>
  <r>
    <x v="3"/>
    <s v="Pantalon Campana azul"/>
    <n v="24"/>
    <n v="6"/>
  </r>
  <r>
    <x v="3"/>
    <s v="Pantalon Campana amarillo"/>
    <n v="91"/>
    <n v="59.15"/>
  </r>
  <r>
    <x v="3"/>
    <s v="Pantalon Campana rosa"/>
    <n v="100"/>
    <n v="32"/>
  </r>
  <r>
    <x v="3"/>
    <s v="Pantalon Campana naranja"/>
    <n v="25"/>
    <n v="8.75"/>
  </r>
  <r>
    <x v="3"/>
    <s v="Pantalon Campana morado"/>
    <n v="68"/>
    <n v="23.799999999999997"/>
  </r>
  <r>
    <x v="3"/>
    <s v="Falda lisa"/>
    <n v="23"/>
    <n v="14.950000000000001"/>
  </r>
  <r>
    <x v="3"/>
    <s v="Falda blanca"/>
    <n v="58"/>
    <n v="20.299999999999997"/>
  </r>
  <r>
    <x v="3"/>
    <s v="Falda verde"/>
    <n v="68"/>
    <n v="57.8"/>
  </r>
  <r>
    <x v="3"/>
    <s v="Falda gris"/>
    <n v="91"/>
    <n v="81.900000000000006"/>
  </r>
  <r>
    <x v="3"/>
    <s v="Falda azul"/>
    <n v="100"/>
    <n v="32"/>
  </r>
  <r>
    <x v="3"/>
    <s v="Falda rosa"/>
    <n v="25"/>
    <n v="5.25"/>
  </r>
  <r>
    <x v="3"/>
    <s v="Camiseta Manga corta"/>
    <n v="68"/>
    <n v="21.76"/>
  </r>
  <r>
    <x v="3"/>
    <s v="Camiseta estampada"/>
    <n v="32"/>
    <n v="8"/>
  </r>
  <r>
    <x v="3"/>
    <s v="Camiseta Manga larga"/>
    <n v="24"/>
    <n v="15.600000000000001"/>
  </r>
  <r>
    <x v="3"/>
    <s v="Jersey Azul"/>
    <n v="75"/>
    <n v="26.25"/>
  </r>
  <r>
    <x v="3"/>
    <s v="Jersey verde"/>
    <n v="68"/>
    <n v="57.8"/>
  </r>
  <r>
    <x v="3"/>
    <s v="Jersey amarillo"/>
    <n v="91"/>
    <n v="59.15"/>
  </r>
  <r>
    <x v="3"/>
    <s v="Jersey negro"/>
    <n v="24"/>
    <n v="2.88"/>
  </r>
  <r>
    <x v="3"/>
    <s v="Jersey rojo"/>
    <n v="91"/>
    <n v="81.900000000000006"/>
  </r>
  <r>
    <x v="3"/>
    <s v="Jersey blanco"/>
    <n v="100"/>
    <n v="32"/>
  </r>
  <r>
    <x v="3"/>
    <s v="Jersey gris"/>
    <n v="25"/>
    <n v="6.25"/>
  </r>
  <r>
    <x v="3"/>
    <s v="Zapato"/>
    <n v="68"/>
    <n v="44.2"/>
  </r>
  <r>
    <x v="3"/>
    <s v="Zapatilla"/>
    <n v="32"/>
    <n v="10.24"/>
  </r>
  <r>
    <x v="3"/>
    <s v="Deportiva"/>
    <n v="24"/>
    <n v="8.3999999999999986"/>
  </r>
  <r>
    <x v="3"/>
    <s v="Abrigo"/>
    <n v="68"/>
    <n v="23.799999999999997"/>
  </r>
  <r>
    <x v="3"/>
    <s v="Cazadora"/>
    <n v="65"/>
    <n v="55.25"/>
  </r>
  <r>
    <x v="3"/>
    <s v="Chaqueta"/>
    <n v="32"/>
    <n v="17.28"/>
  </r>
  <r>
    <x v="4"/>
    <s v="Camiseta Basic"/>
    <n v="90"/>
    <n v="18.899999999999999"/>
  </r>
  <r>
    <x v="4"/>
    <s v="Falda Negra"/>
    <n v="84"/>
    <n v="26.88"/>
  </r>
  <r>
    <x v="4"/>
    <s v="Pantalon Campana Verde"/>
    <n v="75"/>
    <n v="48.75"/>
  </r>
  <r>
    <x v="4"/>
    <s v="Pantalon Campana rojo"/>
    <n v="60"/>
    <n v="19.2"/>
  </r>
  <r>
    <x v="4"/>
    <s v="Pantalon Campana azul"/>
    <n v="23"/>
    <n v="8.0499999999999989"/>
  </r>
  <r>
    <x v="4"/>
    <s v="Pantalon Campana amarillo"/>
    <n v="58"/>
    <n v="20.299999999999997"/>
  </r>
  <r>
    <x v="4"/>
    <s v="Pantalon Campana rosa"/>
    <n v="68"/>
    <n v="34"/>
  </r>
  <r>
    <x v="4"/>
    <s v="Pantalon Campana naranja"/>
    <n v="91"/>
    <n v="19.11"/>
  </r>
  <r>
    <x v="4"/>
    <s v="Pantalon Campana morado"/>
    <n v="24"/>
    <n v="21.6"/>
  </r>
  <r>
    <x v="4"/>
    <s v="Falda lisa"/>
    <n v="91"/>
    <n v="29.12"/>
  </r>
  <r>
    <x v="4"/>
    <s v="Falda blanca"/>
    <n v="100"/>
    <n v="12"/>
  </r>
  <r>
    <x v="4"/>
    <s v="Falda verde"/>
    <n v="25"/>
    <n v="22.5"/>
  </r>
  <r>
    <x v="4"/>
    <s v="Falda gris"/>
    <n v="68"/>
    <n v="21.76"/>
  </r>
  <r>
    <x v="4"/>
    <s v="Falda azul"/>
    <n v="32"/>
    <n v="8"/>
  </r>
  <r>
    <x v="4"/>
    <s v="Falda rosa"/>
    <n v="24"/>
    <n v="15.600000000000001"/>
  </r>
  <r>
    <x v="4"/>
    <s v="Camiseta Manga corta"/>
    <n v="75"/>
    <n v="24"/>
  </r>
  <r>
    <x v="4"/>
    <s v="Camiseta estampada"/>
    <n v="68"/>
    <n v="23.799999999999997"/>
  </r>
  <r>
    <x v="4"/>
    <s v="Camiseta Manga larga"/>
    <n v="91"/>
    <n v="31.849999999999998"/>
  </r>
  <r>
    <x v="4"/>
    <s v="Jersey Azul"/>
    <n v="24"/>
    <n v="2.88"/>
  </r>
  <r>
    <x v="4"/>
    <s v="Jersey verde"/>
    <n v="91"/>
    <n v="81.900000000000006"/>
  </r>
  <r>
    <x v="4"/>
    <s v="Jersey amarillo"/>
    <n v="23"/>
    <n v="7.36"/>
  </r>
  <r>
    <x v="4"/>
    <s v="Jersey negro"/>
    <n v="58"/>
    <n v="14.5"/>
  </r>
  <r>
    <x v="4"/>
    <s v="Jersey rojo"/>
    <n v="68"/>
    <n v="44.2"/>
  </r>
  <r>
    <x v="4"/>
    <s v="Jersey blanco"/>
    <n v="91"/>
    <n v="29.12"/>
  </r>
  <r>
    <x v="4"/>
    <s v="Jersey gris"/>
    <n v="24"/>
    <n v="8.3999999999999986"/>
  </r>
  <r>
    <x v="4"/>
    <s v="Zapato"/>
    <n v="91"/>
    <n v="31.849999999999998"/>
  </r>
  <r>
    <x v="4"/>
    <s v="Zapatilla"/>
    <n v="100"/>
    <n v="21"/>
  </r>
  <r>
    <x v="4"/>
    <s v="Deportiva"/>
    <n v="32"/>
    <n v="28.8"/>
  </r>
  <r>
    <x v="4"/>
    <s v="Abrigo"/>
    <n v="24"/>
    <n v="7.68"/>
  </r>
  <r>
    <x v="4"/>
    <s v="Cazadora"/>
    <n v="75"/>
    <n v="9"/>
  </r>
  <r>
    <x v="4"/>
    <s v="Chaqueta"/>
    <n v="68"/>
    <n v="61.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056DCF-A3FD-4966-940E-F63ECF3A56D9}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1:C33" firstHeaderRow="0" firstDataRow="1" firstDataCol="1"/>
  <pivotFields count="4">
    <pivotField showAll="0"/>
    <pivotField axis="axisRow" showAll="0">
      <items count="32">
        <item x="28"/>
        <item x="0"/>
        <item x="16"/>
        <item x="15"/>
        <item x="17"/>
        <item x="29"/>
        <item x="30"/>
        <item x="27"/>
        <item x="13"/>
        <item x="10"/>
        <item x="12"/>
        <item x="9"/>
        <item x="1"/>
        <item x="14"/>
        <item x="11"/>
        <item x="20"/>
        <item x="18"/>
        <item x="23"/>
        <item x="24"/>
        <item x="21"/>
        <item x="22"/>
        <item x="19"/>
        <item x="5"/>
        <item x="4"/>
        <item x="8"/>
        <item x="7"/>
        <item x="3"/>
        <item x="6"/>
        <item x="2"/>
        <item x="26"/>
        <item x="25"/>
        <item t="default"/>
      </items>
    </pivotField>
    <pivotField dataField="1" showAll="0"/>
    <pivotField dataField="1" showAll="0"/>
  </pivotFields>
  <rowFields count="1">
    <field x="1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Cantidad Pedida" fld="2" baseField="0" baseItem="0"/>
    <dataField name="Suma de Cantidad Vendida" fld="3" baseField="0" baseItem="0" numFmtId="1"/>
  </dataFields>
  <formats count="9">
    <format dxfId="10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9">
      <pivotArea field="1" type="button" dataOnly="0" labelOnly="1" outline="0" axis="axisRow" fieldPosition="0"/>
    </format>
    <format dxfId="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">
      <pivotArea outline="0" collapsedLevelsAreSubtotals="1" fieldPosition="0"/>
    </format>
    <format dxfId="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">
      <pivotArea field="1" type="button" dataOnly="0" labelOnly="1" outline="0" axis="axisRow" fieldPosition="0"/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">
      <pivotArea field="1" type="button" dataOnly="0" labelOnly="1" outline="0" axis="axisRow" fieldPosition="0"/>
    </format>
    <format dxfId="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C011B6-980F-4F13-B4AB-79853AF0BA3B}" name="TablaDinámica1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E9" firstHeaderRow="0" firstDataRow="1" firstDataCol="1"/>
  <pivotFields count="6">
    <pivotField axis="axisRow" showAll="0">
      <items count="6">
        <item x="1"/>
        <item x="4"/>
        <item x="0"/>
        <item x="3"/>
        <item x="2"/>
        <item t="default"/>
      </items>
    </pivotField>
    <pivotField showAll="0"/>
    <pivotField dataField="1" showAll="0"/>
    <pivotField dataField="1" numFmtId="1" showAll="0"/>
    <pivotField dataField="1" dragToRow="0" dragToCol="0" dragToPage="0" showAll="0" defaultSubtotal="0"/>
    <pivotField dataField="1" dragToRow="0" dragToCol="0" dragToPage="0" showAll="0" defaultSubtota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a de Cantidad Pedida" fld="2" baseField="0" baseItem="0"/>
    <dataField name="Suma de Cantidad Vendida" fld="3" baseField="0" baseItem="0"/>
    <dataField name="Suma de Porcentaje" fld="4" baseField="0" baseItem="0" numFmtId="9"/>
    <dataField name="Suma de Nuevo Porcentaje" fld="5" baseField="0" baseItem="0" numFmtId="9"/>
  </dataFields>
  <formats count="2">
    <format dxfId="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16D-29E1-4FFD-BF67-43231B3AF4C4}">
  <sheetPr codeName="Hoja2">
    <tabColor rgb="FFFFC000"/>
  </sheetPr>
  <dimension ref="A1:P13"/>
  <sheetViews>
    <sheetView showGridLines="0" zoomScale="140" zoomScaleNormal="140" workbookViewId="0">
      <selection sqref="A1:XFD1"/>
    </sheetView>
  </sheetViews>
  <sheetFormatPr baseColWidth="10" defaultRowHeight="15" x14ac:dyDescent="0.25"/>
  <cols>
    <col min="1" max="1" width="12.28515625" bestFit="1" customWidth="1"/>
    <col min="2" max="13" width="11" style="1" bestFit="1" customWidth="1"/>
    <col min="14" max="14" width="12.7109375" style="1" bestFit="1" customWidth="1"/>
    <col min="15" max="15" width="2.7109375" customWidth="1"/>
    <col min="16" max="16" width="12.7109375" bestFit="1" customWidth="1"/>
  </cols>
  <sheetData>
    <row r="1" spans="1:16" ht="15.75" thickBot="1" x14ac:dyDescent="0.3">
      <c r="B1" s="1">
        <f>IF(Acumulados!$B$1&lt;B2,0,1)</f>
        <v>1</v>
      </c>
      <c r="C1" s="1">
        <f>IF(Acumulados!$B$1&lt;C2,0,1)</f>
        <v>1</v>
      </c>
      <c r="D1" s="1">
        <f>IF(Acumulados!$B$1&lt;D2,0,1)</f>
        <v>1</v>
      </c>
      <c r="E1" s="1">
        <f>IF(Acumulados!$B$1&lt;E2,0,1)</f>
        <v>1</v>
      </c>
      <c r="F1" s="1">
        <f>IF(Acumulados!$B$1&lt;F2,0,1)</f>
        <v>1</v>
      </c>
      <c r="G1" s="1">
        <f>IF(Acumulados!$B$1&lt;G2,0,1)</f>
        <v>1</v>
      </c>
      <c r="H1" s="1">
        <f>IF(Acumulados!$B$1&lt;H2,0,1)</f>
        <v>1</v>
      </c>
      <c r="I1" s="1">
        <f>IF(Acumulados!$B$1&lt;I2,0,1)</f>
        <v>0</v>
      </c>
      <c r="J1" s="1">
        <f>IF(Acumulados!$B$1&lt;J2,0,1)</f>
        <v>0</v>
      </c>
      <c r="K1" s="1">
        <f>IF(Acumulados!$B$1&lt;K2,0,1)</f>
        <v>0</v>
      </c>
      <c r="L1" s="1">
        <f>IF(Acumulados!$B$1&lt;L2,0,1)</f>
        <v>0</v>
      </c>
      <c r="M1" s="1">
        <f>IF(Acumulados!$B$1&lt;M2,0,1)</f>
        <v>0</v>
      </c>
    </row>
    <row r="2" spans="1:16" ht="15.75" thickBot="1" x14ac:dyDescent="0.3">
      <c r="A2" s="2" t="s">
        <v>0</v>
      </c>
      <c r="B2" s="3">
        <v>43131</v>
      </c>
      <c r="C2" s="3">
        <v>43159</v>
      </c>
      <c r="D2" s="3">
        <v>43190</v>
      </c>
      <c r="E2" s="3">
        <v>43220</v>
      </c>
      <c r="F2" s="3">
        <v>43251</v>
      </c>
      <c r="G2" s="3">
        <v>43281</v>
      </c>
      <c r="H2" s="3">
        <v>43312</v>
      </c>
      <c r="I2" s="3">
        <v>43343</v>
      </c>
      <c r="J2" s="3">
        <v>43373</v>
      </c>
      <c r="K2" s="3">
        <v>43404</v>
      </c>
      <c r="L2" s="3">
        <v>43434</v>
      </c>
      <c r="M2" s="3">
        <v>43465</v>
      </c>
      <c r="N2" s="4" t="s">
        <v>1</v>
      </c>
      <c r="P2" s="5" t="s">
        <v>2</v>
      </c>
    </row>
    <row r="3" spans="1:16" x14ac:dyDescent="0.25">
      <c r="A3" s="6" t="s">
        <v>3</v>
      </c>
      <c r="B3" s="7">
        <v>1000</v>
      </c>
      <c r="C3" s="7">
        <v>5000</v>
      </c>
      <c r="D3" s="7">
        <v>549</v>
      </c>
      <c r="E3" s="7">
        <v>5464</v>
      </c>
      <c r="F3" s="7">
        <v>24555</v>
      </c>
      <c r="G3" s="7">
        <v>8877</v>
      </c>
      <c r="H3" s="7">
        <v>24543</v>
      </c>
      <c r="I3" s="7">
        <v>5456</v>
      </c>
      <c r="J3" s="7">
        <v>33544</v>
      </c>
      <c r="K3" s="7">
        <v>6654</v>
      </c>
      <c r="L3" s="7">
        <v>6500</v>
      </c>
      <c r="M3" s="7">
        <v>5454</v>
      </c>
      <c r="N3" s="8">
        <f t="shared" ref="N3:N13" si="0">SUM(B3:M3)</f>
        <v>127596</v>
      </c>
      <c r="P3" s="9">
        <f t="shared" ref="P3:P13" si="1">SUMPRODUCT($B$1:$M$1,B3:M3)</f>
        <v>69988</v>
      </c>
    </row>
    <row r="4" spans="1:16" x14ac:dyDescent="0.25">
      <c r="A4" s="6" t="s">
        <v>4</v>
      </c>
      <c r="B4" s="7">
        <v>2000</v>
      </c>
      <c r="C4" s="7">
        <v>6500</v>
      </c>
      <c r="D4" s="7">
        <v>55432</v>
      </c>
      <c r="E4" s="7">
        <v>6654</v>
      </c>
      <c r="F4" s="7">
        <v>55432</v>
      </c>
      <c r="G4" s="7">
        <v>54544</v>
      </c>
      <c r="H4" s="7">
        <v>5456</v>
      </c>
      <c r="I4" s="7">
        <v>8876</v>
      </c>
      <c r="J4" s="7">
        <v>6654</v>
      </c>
      <c r="K4" s="7">
        <v>84665</v>
      </c>
      <c r="L4" s="7">
        <v>549</v>
      </c>
      <c r="M4" s="7">
        <v>6654</v>
      </c>
      <c r="N4" s="8">
        <f t="shared" si="0"/>
        <v>293416</v>
      </c>
      <c r="P4" s="10">
        <f t="shared" si="1"/>
        <v>186018</v>
      </c>
    </row>
    <row r="5" spans="1:16" x14ac:dyDescent="0.25">
      <c r="A5" s="6" t="s">
        <v>5</v>
      </c>
      <c r="B5" s="7">
        <v>35000</v>
      </c>
      <c r="C5" s="7">
        <v>549</v>
      </c>
      <c r="D5" s="7">
        <v>84665</v>
      </c>
      <c r="E5" s="7">
        <v>84665</v>
      </c>
      <c r="F5" s="7">
        <v>65354</v>
      </c>
      <c r="G5" s="7">
        <v>6654</v>
      </c>
      <c r="H5" s="7">
        <v>8876</v>
      </c>
      <c r="I5" s="7">
        <v>210</v>
      </c>
      <c r="J5" s="7">
        <v>84665</v>
      </c>
      <c r="K5" s="7">
        <v>6500</v>
      </c>
      <c r="L5" s="7">
        <v>55432</v>
      </c>
      <c r="M5" s="7">
        <v>84665</v>
      </c>
      <c r="N5" s="8">
        <f t="shared" si="0"/>
        <v>517235</v>
      </c>
      <c r="P5" s="10">
        <f t="shared" si="1"/>
        <v>285763</v>
      </c>
    </row>
    <row r="6" spans="1:16" x14ac:dyDescent="0.25">
      <c r="A6" s="6" t="s">
        <v>6</v>
      </c>
      <c r="B6" s="7">
        <v>6555</v>
      </c>
      <c r="C6" s="7">
        <v>55432</v>
      </c>
      <c r="D6" s="7">
        <v>5545</v>
      </c>
      <c r="E6" s="7">
        <v>35000</v>
      </c>
      <c r="F6" s="7">
        <v>549</v>
      </c>
      <c r="G6" s="7">
        <v>84665</v>
      </c>
      <c r="H6" s="7">
        <v>210</v>
      </c>
      <c r="I6" s="7">
        <v>35000</v>
      </c>
      <c r="J6" s="7">
        <v>5545</v>
      </c>
      <c r="K6" s="7">
        <v>549</v>
      </c>
      <c r="L6" s="7">
        <v>6654</v>
      </c>
      <c r="M6" s="7">
        <v>5456</v>
      </c>
      <c r="N6" s="8">
        <f t="shared" si="0"/>
        <v>241160</v>
      </c>
      <c r="P6" s="10">
        <f t="shared" si="1"/>
        <v>187956</v>
      </c>
    </row>
    <row r="7" spans="1:16" x14ac:dyDescent="0.25">
      <c r="A7" s="6" t="s">
        <v>7</v>
      </c>
      <c r="B7" s="7">
        <v>15587</v>
      </c>
      <c r="C7" s="7">
        <v>65354</v>
      </c>
      <c r="D7" s="7">
        <v>2487</v>
      </c>
      <c r="E7" s="7">
        <v>6555</v>
      </c>
      <c r="F7" s="7">
        <v>55432</v>
      </c>
      <c r="G7" s="7">
        <v>33546</v>
      </c>
      <c r="H7" s="7">
        <v>5454</v>
      </c>
      <c r="I7" s="7">
        <v>5456</v>
      </c>
      <c r="J7" s="7">
        <v>5456</v>
      </c>
      <c r="K7" s="7">
        <v>55432</v>
      </c>
      <c r="L7" s="7">
        <v>84665</v>
      </c>
      <c r="M7" s="7">
        <v>8876</v>
      </c>
      <c r="N7" s="8">
        <f t="shared" si="0"/>
        <v>344300</v>
      </c>
      <c r="P7" s="10">
        <f t="shared" si="1"/>
        <v>184415</v>
      </c>
    </row>
    <row r="8" spans="1:16" x14ac:dyDescent="0.25">
      <c r="A8" s="6" t="s">
        <v>8</v>
      </c>
      <c r="B8" s="7">
        <v>6654</v>
      </c>
      <c r="C8" s="7">
        <v>24543</v>
      </c>
      <c r="D8" s="7">
        <v>1000</v>
      </c>
      <c r="E8" s="7">
        <v>15587</v>
      </c>
      <c r="F8" s="7">
        <v>65354</v>
      </c>
      <c r="G8" s="7">
        <v>55432</v>
      </c>
      <c r="H8" s="7">
        <v>549</v>
      </c>
      <c r="I8" s="7">
        <v>8876</v>
      </c>
      <c r="J8" s="7">
        <v>8876</v>
      </c>
      <c r="K8" s="7">
        <v>35000</v>
      </c>
      <c r="L8" s="7">
        <v>5545</v>
      </c>
      <c r="M8" s="7">
        <v>210</v>
      </c>
      <c r="N8" s="8">
        <f t="shared" si="0"/>
        <v>227626</v>
      </c>
      <c r="P8" s="10">
        <f t="shared" si="1"/>
        <v>169119</v>
      </c>
    </row>
    <row r="9" spans="1:16" x14ac:dyDescent="0.25">
      <c r="A9" s="6" t="s">
        <v>9</v>
      </c>
      <c r="B9" s="7">
        <v>84665</v>
      </c>
      <c r="C9" s="7">
        <v>5456</v>
      </c>
      <c r="D9" s="7">
        <v>24543</v>
      </c>
      <c r="E9" s="7">
        <v>549</v>
      </c>
      <c r="F9" s="7">
        <v>8876</v>
      </c>
      <c r="G9" s="7">
        <v>6656</v>
      </c>
      <c r="H9" s="7">
        <v>55432</v>
      </c>
      <c r="I9" s="7">
        <v>210</v>
      </c>
      <c r="J9" s="7">
        <v>210</v>
      </c>
      <c r="K9" s="7">
        <v>6555</v>
      </c>
      <c r="L9" s="7">
        <v>6500</v>
      </c>
      <c r="M9" s="7">
        <v>24543</v>
      </c>
      <c r="N9" s="8">
        <f t="shared" si="0"/>
        <v>224195</v>
      </c>
      <c r="P9" s="10">
        <f t="shared" si="1"/>
        <v>186177</v>
      </c>
    </row>
    <row r="10" spans="1:16" x14ac:dyDescent="0.25">
      <c r="A10" s="6" t="s">
        <v>10</v>
      </c>
      <c r="B10" s="7">
        <v>5545</v>
      </c>
      <c r="C10" s="7">
        <v>8876</v>
      </c>
      <c r="D10" s="7">
        <v>5456</v>
      </c>
      <c r="E10" s="7">
        <v>55432</v>
      </c>
      <c r="F10" s="7">
        <v>210</v>
      </c>
      <c r="G10" s="7">
        <v>6654</v>
      </c>
      <c r="H10" s="7">
        <v>210</v>
      </c>
      <c r="I10" s="7">
        <v>35000</v>
      </c>
      <c r="J10" s="7">
        <v>84665</v>
      </c>
      <c r="K10" s="7">
        <v>549</v>
      </c>
      <c r="L10" s="7">
        <v>549</v>
      </c>
      <c r="M10" s="7">
        <v>5456</v>
      </c>
      <c r="N10" s="8">
        <f t="shared" si="0"/>
        <v>208602</v>
      </c>
      <c r="P10" s="10">
        <f t="shared" si="1"/>
        <v>82383</v>
      </c>
    </row>
    <row r="11" spans="1:16" x14ac:dyDescent="0.25">
      <c r="A11" s="6" t="s">
        <v>11</v>
      </c>
      <c r="B11" s="7">
        <v>2487</v>
      </c>
      <c r="C11" s="7">
        <v>210</v>
      </c>
      <c r="D11" s="7">
        <v>8876</v>
      </c>
      <c r="E11" s="7">
        <v>1580</v>
      </c>
      <c r="F11" s="7">
        <v>5456</v>
      </c>
      <c r="G11" s="7">
        <v>84665</v>
      </c>
      <c r="H11" s="7">
        <v>6555</v>
      </c>
      <c r="I11" s="7">
        <v>6555</v>
      </c>
      <c r="J11" s="7">
        <v>5545</v>
      </c>
      <c r="K11" s="7">
        <v>55432</v>
      </c>
      <c r="L11" s="7">
        <v>55432</v>
      </c>
      <c r="M11" s="7">
        <v>8876</v>
      </c>
      <c r="N11" s="8">
        <f t="shared" si="0"/>
        <v>241669</v>
      </c>
      <c r="P11" s="10">
        <f t="shared" si="1"/>
        <v>109829</v>
      </c>
    </row>
    <row r="12" spans="1:16" ht="15.75" thickBot="1" x14ac:dyDescent="0.3">
      <c r="A12" s="11" t="s">
        <v>12</v>
      </c>
      <c r="B12" s="12">
        <v>58989</v>
      </c>
      <c r="C12" s="12">
        <v>8887</v>
      </c>
      <c r="D12" s="12">
        <v>210</v>
      </c>
      <c r="E12" s="12">
        <v>25545</v>
      </c>
      <c r="F12" s="12">
        <v>8876</v>
      </c>
      <c r="G12" s="12">
        <v>5545</v>
      </c>
      <c r="H12" s="12">
        <v>15587</v>
      </c>
      <c r="I12" s="12">
        <v>15587</v>
      </c>
      <c r="J12" s="12">
        <v>2487</v>
      </c>
      <c r="K12" s="12">
        <v>54545</v>
      </c>
      <c r="L12" s="12">
        <v>54547</v>
      </c>
      <c r="M12" s="12">
        <v>210</v>
      </c>
      <c r="N12" s="13">
        <f t="shared" si="0"/>
        <v>251015</v>
      </c>
      <c r="P12" s="14">
        <f t="shared" si="1"/>
        <v>123639</v>
      </c>
    </row>
    <row r="13" spans="1:16" ht="15.75" thickBot="1" x14ac:dyDescent="0.3">
      <c r="A13" s="15" t="s">
        <v>13</v>
      </c>
      <c r="B13" s="16">
        <f>SUM(B3:B12)</f>
        <v>218482</v>
      </c>
      <c r="C13" s="16">
        <f t="shared" ref="C13:M13" si="2">SUM(C3:C12)</f>
        <v>180807</v>
      </c>
      <c r="D13" s="16">
        <f t="shared" si="2"/>
        <v>188763</v>
      </c>
      <c r="E13" s="16">
        <f t="shared" si="2"/>
        <v>237031</v>
      </c>
      <c r="F13" s="16">
        <f t="shared" si="2"/>
        <v>290094</v>
      </c>
      <c r="G13" s="16">
        <f t="shared" si="2"/>
        <v>347238</v>
      </c>
      <c r="H13" s="16">
        <f t="shared" si="2"/>
        <v>122872</v>
      </c>
      <c r="I13" s="16">
        <f t="shared" si="2"/>
        <v>121226</v>
      </c>
      <c r="J13" s="16">
        <f t="shared" si="2"/>
        <v>237647</v>
      </c>
      <c r="K13" s="16">
        <f t="shared" si="2"/>
        <v>305881</v>
      </c>
      <c r="L13" s="16">
        <f t="shared" si="2"/>
        <v>276373</v>
      </c>
      <c r="M13" s="16">
        <f t="shared" si="2"/>
        <v>150400</v>
      </c>
      <c r="N13" s="17">
        <f t="shared" si="0"/>
        <v>2676814</v>
      </c>
      <c r="P13" s="18">
        <f t="shared" si="1"/>
        <v>1585287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0C03-B3DF-4129-8758-C65758C9ADF5}">
  <sheetPr codeName="Hoja3">
    <tabColor rgb="FFFFC000"/>
  </sheetPr>
  <dimension ref="A1:C10"/>
  <sheetViews>
    <sheetView zoomScale="150" zoomScaleNormal="150" workbookViewId="0">
      <selection activeCell="B1" sqref="B1"/>
    </sheetView>
  </sheetViews>
  <sheetFormatPr baseColWidth="10" defaultRowHeight="15" x14ac:dyDescent="0.25"/>
  <cols>
    <col min="1" max="1" width="12" bestFit="1" customWidth="1"/>
    <col min="2" max="2" width="13.140625" style="1" bestFit="1" customWidth="1"/>
    <col min="3" max="3" width="14.85546875" style="1" bestFit="1" customWidth="1"/>
  </cols>
  <sheetData>
    <row r="1" spans="1:3" x14ac:dyDescent="0.25">
      <c r="A1" s="19" t="s">
        <v>14</v>
      </c>
      <c r="B1" s="20">
        <v>43312</v>
      </c>
    </row>
    <row r="3" spans="1:3" x14ac:dyDescent="0.25">
      <c r="A3" s="21"/>
      <c r="B3" s="22" t="s">
        <v>14</v>
      </c>
      <c r="C3" s="22" t="s">
        <v>2</v>
      </c>
    </row>
    <row r="4" spans="1:3" x14ac:dyDescent="0.25">
      <c r="A4" s="23" t="s">
        <v>13</v>
      </c>
      <c r="B4" s="24">
        <f>VLOOKUP(A4,SumaProducto!A13:M13,MATCH(Acumulados!B1,SumaProducto!A2:M2,0),0)</f>
        <v>122872</v>
      </c>
      <c r="C4" s="24">
        <f>SumaProducto!P13</f>
        <v>1585287</v>
      </c>
    </row>
    <row r="7" spans="1:3" x14ac:dyDescent="0.25">
      <c r="A7" s="19" t="s">
        <v>14</v>
      </c>
      <c r="B7" s="53">
        <v>43312</v>
      </c>
    </row>
    <row r="9" spans="1:3" x14ac:dyDescent="0.25">
      <c r="A9" s="21"/>
      <c r="B9" s="22" t="s">
        <v>14</v>
      </c>
      <c r="C9" s="22" t="s">
        <v>2</v>
      </c>
    </row>
    <row r="10" spans="1:3" x14ac:dyDescent="0.25">
      <c r="A10" s="23" t="s">
        <v>13</v>
      </c>
      <c r="B10" s="54">
        <f>VLOOKUP(A10,SumaProducto!A13:M13,MATCH(Acumulados!B7,SumaProducto!A2:M2,0),0)</f>
        <v>122872</v>
      </c>
      <c r="C10" s="54">
        <f>SUMPRODUCT(SumaProducto!B1:M1,SumaProducto!B13:M13)</f>
        <v>1585287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A628CD-B18F-43E4-9562-791472ACD779}">
          <x14:formula1>
            <xm:f>SumaProducto!$B$2:$M$2</xm:f>
          </x14:formula1>
          <xm:sqref>B1 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41C4A-07C9-4F5B-9F7C-F3CE4BFF7B6F}">
  <sheetPr codeName="Hoja4">
    <tabColor theme="9" tint="-0.249977111117893"/>
  </sheetPr>
  <dimension ref="A1:D33"/>
  <sheetViews>
    <sheetView showGridLines="0" zoomScale="80" zoomScaleNormal="80" workbookViewId="0">
      <selection activeCell="E50" sqref="E50"/>
    </sheetView>
  </sheetViews>
  <sheetFormatPr baseColWidth="10" defaultRowHeight="15" x14ac:dyDescent="0.25"/>
  <cols>
    <col min="1" max="1" width="24" bestFit="1" customWidth="1"/>
    <col min="2" max="3" width="18.28515625" style="1" customWidth="1"/>
  </cols>
  <sheetData>
    <row r="1" spans="1:4" s="25" customFormat="1" ht="30" x14ac:dyDescent="0.25">
      <c r="A1" s="46" t="s">
        <v>15</v>
      </c>
      <c r="B1" s="47" t="s">
        <v>16</v>
      </c>
      <c r="C1" s="47" t="s">
        <v>17</v>
      </c>
      <c r="D1" s="45" t="s">
        <v>18</v>
      </c>
    </row>
    <row r="2" spans="1:4" x14ac:dyDescent="0.25">
      <c r="A2" s="27" t="s">
        <v>19</v>
      </c>
      <c r="B2" s="28">
        <v>240</v>
      </c>
      <c r="C2" s="29">
        <v>118.07999999999998</v>
      </c>
      <c r="D2" s="30"/>
    </row>
    <row r="3" spans="1:4" x14ac:dyDescent="0.25">
      <c r="A3" s="27" t="s">
        <v>20</v>
      </c>
      <c r="B3" s="28">
        <v>287</v>
      </c>
      <c r="C3" s="29">
        <v>76.38</v>
      </c>
      <c r="D3" s="30"/>
    </row>
    <row r="4" spans="1:4" x14ac:dyDescent="0.25">
      <c r="A4" s="27" t="s">
        <v>21</v>
      </c>
      <c r="B4" s="28">
        <v>294</v>
      </c>
      <c r="C4" s="29">
        <v>96.339999999999989</v>
      </c>
      <c r="D4" s="30"/>
    </row>
    <row r="5" spans="1:4" x14ac:dyDescent="0.25">
      <c r="A5" s="27" t="s">
        <v>22</v>
      </c>
      <c r="B5" s="28">
        <v>289</v>
      </c>
      <c r="C5" s="29">
        <v>151.13</v>
      </c>
      <c r="D5" s="30"/>
    </row>
    <row r="6" spans="1:4" x14ac:dyDescent="0.25">
      <c r="A6" s="27" t="s">
        <v>23</v>
      </c>
      <c r="B6" s="28">
        <v>278</v>
      </c>
      <c r="C6" s="29">
        <v>122.72999999999999</v>
      </c>
      <c r="D6" s="30"/>
    </row>
    <row r="7" spans="1:4" x14ac:dyDescent="0.25">
      <c r="A7" s="27" t="s">
        <v>24</v>
      </c>
      <c r="B7" s="28">
        <v>380</v>
      </c>
      <c r="C7" s="29">
        <v>157.28</v>
      </c>
      <c r="D7" s="30"/>
    </row>
    <row r="8" spans="1:4" x14ac:dyDescent="0.25">
      <c r="A8" s="27" t="s">
        <v>25</v>
      </c>
      <c r="B8" s="28">
        <v>319</v>
      </c>
      <c r="C8" s="29">
        <v>184.57999999999998</v>
      </c>
      <c r="D8" s="30"/>
    </row>
    <row r="9" spans="1:4" x14ac:dyDescent="0.25">
      <c r="A9" s="27" t="s">
        <v>26</v>
      </c>
      <c r="B9" s="28">
        <v>171</v>
      </c>
      <c r="C9" s="29">
        <v>82.59</v>
      </c>
      <c r="D9" s="30"/>
    </row>
    <row r="10" spans="1:4" x14ac:dyDescent="0.25">
      <c r="A10" s="27" t="s">
        <v>27</v>
      </c>
      <c r="B10" s="28">
        <v>326</v>
      </c>
      <c r="C10" s="29">
        <v>127.93</v>
      </c>
      <c r="D10" s="30"/>
    </row>
    <row r="11" spans="1:4" x14ac:dyDescent="0.25">
      <c r="A11" s="27" t="s">
        <v>28</v>
      </c>
      <c r="B11" s="28">
        <v>290</v>
      </c>
      <c r="C11" s="29">
        <v>114.29</v>
      </c>
      <c r="D11" s="30"/>
    </row>
    <row r="12" spans="1:4" x14ac:dyDescent="0.25">
      <c r="A12" s="27" t="s">
        <v>29</v>
      </c>
      <c r="B12" s="28">
        <v>392</v>
      </c>
      <c r="C12" s="29">
        <v>219.07</v>
      </c>
      <c r="D12" s="30"/>
    </row>
    <row r="13" spans="1:4" x14ac:dyDescent="0.25">
      <c r="A13" s="27" t="s">
        <v>30</v>
      </c>
      <c r="B13" s="28">
        <v>320</v>
      </c>
      <c r="C13" s="29">
        <v>99.09</v>
      </c>
      <c r="D13" s="30"/>
    </row>
    <row r="14" spans="1:4" x14ac:dyDescent="0.25">
      <c r="A14" s="27" t="s">
        <v>31</v>
      </c>
      <c r="B14" s="28">
        <v>340</v>
      </c>
      <c r="C14" s="29">
        <v>100.74</v>
      </c>
      <c r="D14" s="30"/>
    </row>
    <row r="15" spans="1:4" x14ac:dyDescent="0.25">
      <c r="A15" s="27" t="s">
        <v>32</v>
      </c>
      <c r="B15" s="28">
        <v>207</v>
      </c>
      <c r="C15" s="29">
        <v>85.85</v>
      </c>
      <c r="D15" s="30"/>
    </row>
    <row r="16" spans="1:4" x14ac:dyDescent="0.25">
      <c r="A16" s="27" t="s">
        <v>33</v>
      </c>
      <c r="B16" s="28">
        <v>237</v>
      </c>
      <c r="C16" s="29">
        <v>142.30000000000001</v>
      </c>
      <c r="D16" s="30"/>
    </row>
    <row r="17" spans="1:4" x14ac:dyDescent="0.25">
      <c r="A17" s="27" t="s">
        <v>34</v>
      </c>
      <c r="B17" s="28">
        <v>369</v>
      </c>
      <c r="C17" s="29">
        <v>156.17000000000002</v>
      </c>
      <c r="D17" s="30"/>
    </row>
    <row r="18" spans="1:4" x14ac:dyDescent="0.25">
      <c r="A18" s="27" t="s">
        <v>35</v>
      </c>
      <c r="B18" s="28">
        <v>267</v>
      </c>
      <c r="C18" s="29">
        <v>106.68</v>
      </c>
      <c r="D18" s="30"/>
    </row>
    <row r="19" spans="1:4" x14ac:dyDescent="0.25">
      <c r="A19" s="27" t="s">
        <v>36</v>
      </c>
      <c r="B19" s="28">
        <v>384</v>
      </c>
      <c r="C19" s="29">
        <v>167.17000000000002</v>
      </c>
      <c r="D19" s="30"/>
    </row>
    <row r="20" spans="1:4" x14ac:dyDescent="0.25">
      <c r="A20" s="27" t="s">
        <v>37</v>
      </c>
      <c r="B20" s="28">
        <v>207</v>
      </c>
      <c r="C20" s="29">
        <v>85.010000000000019</v>
      </c>
      <c r="D20" s="30"/>
    </row>
    <row r="21" spans="1:4" x14ac:dyDescent="0.25">
      <c r="A21" s="27" t="s">
        <v>38</v>
      </c>
      <c r="B21" s="28">
        <v>357</v>
      </c>
      <c r="C21" s="29">
        <v>99.14</v>
      </c>
      <c r="D21" s="30"/>
    </row>
    <row r="22" spans="1:4" x14ac:dyDescent="0.25">
      <c r="A22" s="27" t="s">
        <v>39</v>
      </c>
      <c r="B22" s="28">
        <v>375</v>
      </c>
      <c r="C22" s="29">
        <v>241.75</v>
      </c>
      <c r="D22" s="30"/>
    </row>
    <row r="23" spans="1:4" x14ac:dyDescent="0.25">
      <c r="A23" s="27" t="s">
        <v>40</v>
      </c>
      <c r="B23" s="28">
        <v>306</v>
      </c>
      <c r="C23" s="29">
        <v>206.76</v>
      </c>
      <c r="D23" s="30"/>
    </row>
    <row r="24" spans="1:4" x14ac:dyDescent="0.25">
      <c r="A24" s="27" t="s">
        <v>41</v>
      </c>
      <c r="B24" s="28">
        <v>345</v>
      </c>
      <c r="C24" s="29">
        <v>218.45</v>
      </c>
      <c r="D24" s="30"/>
    </row>
    <row r="25" spans="1:4" x14ac:dyDescent="0.25">
      <c r="A25" s="27" t="s">
        <v>42</v>
      </c>
      <c r="B25" s="28">
        <v>179</v>
      </c>
      <c r="C25" s="29">
        <v>41.489999999999995</v>
      </c>
      <c r="D25" s="30"/>
    </row>
    <row r="26" spans="1:4" x14ac:dyDescent="0.25">
      <c r="A26" s="27" t="s">
        <v>43</v>
      </c>
      <c r="B26" s="28">
        <v>275</v>
      </c>
      <c r="C26" s="29">
        <v>116.19999999999999</v>
      </c>
      <c r="D26" s="30"/>
    </row>
    <row r="27" spans="1:4" x14ac:dyDescent="0.25">
      <c r="A27" s="27" t="s">
        <v>44</v>
      </c>
      <c r="B27" s="28">
        <v>306</v>
      </c>
      <c r="C27" s="29">
        <v>155.89999999999998</v>
      </c>
      <c r="D27" s="30"/>
    </row>
    <row r="28" spans="1:4" x14ac:dyDescent="0.25">
      <c r="A28" s="27" t="s">
        <v>45</v>
      </c>
      <c r="B28" s="28">
        <v>286</v>
      </c>
      <c r="C28" s="29">
        <v>136.07</v>
      </c>
      <c r="D28" s="30"/>
    </row>
    <row r="29" spans="1:4" x14ac:dyDescent="0.25">
      <c r="A29" s="27" t="s">
        <v>46</v>
      </c>
      <c r="B29" s="28">
        <v>347</v>
      </c>
      <c r="C29" s="29">
        <v>171.51</v>
      </c>
      <c r="D29" s="30"/>
    </row>
    <row r="30" spans="1:4" x14ac:dyDescent="0.25">
      <c r="A30" s="27" t="s">
        <v>47</v>
      </c>
      <c r="B30" s="28">
        <v>343</v>
      </c>
      <c r="C30" s="29">
        <v>243.95</v>
      </c>
      <c r="D30" s="30"/>
    </row>
    <row r="31" spans="1:4" x14ac:dyDescent="0.25">
      <c r="A31" s="27" t="s">
        <v>48</v>
      </c>
      <c r="B31" s="28">
        <v>298</v>
      </c>
      <c r="C31" s="29">
        <v>78.170000000000016</v>
      </c>
      <c r="D31" s="30"/>
    </row>
    <row r="32" spans="1:4" x14ac:dyDescent="0.25">
      <c r="A32" s="27" t="s">
        <v>49</v>
      </c>
      <c r="B32" s="28">
        <v>324</v>
      </c>
      <c r="C32" s="29">
        <v>133.02000000000001</v>
      </c>
      <c r="D32" s="30"/>
    </row>
    <row r="33" spans="1:4" x14ac:dyDescent="0.25">
      <c r="A33" s="27" t="s">
        <v>50</v>
      </c>
      <c r="B33" s="28">
        <v>9338</v>
      </c>
      <c r="C33" s="29">
        <v>4235.82</v>
      </c>
      <c r="D33" s="30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FC28-74A2-4924-B66A-E98955709A87}">
  <sheetPr codeName="Hoja5">
    <tabColor theme="9" tint="-0.249977111117893"/>
  </sheetPr>
  <dimension ref="A3:G9"/>
  <sheetViews>
    <sheetView zoomScale="130" zoomScaleNormal="130" workbookViewId="0">
      <selection activeCell="C31" sqref="C31"/>
    </sheetView>
  </sheetViews>
  <sheetFormatPr baseColWidth="10" defaultRowHeight="15" x14ac:dyDescent="0.25"/>
  <cols>
    <col min="1" max="1" width="17.5703125" bestFit="1" customWidth="1"/>
    <col min="2" max="2" width="23.7109375" bestFit="1" customWidth="1"/>
    <col min="3" max="3" width="25" bestFit="1" customWidth="1"/>
    <col min="4" max="4" width="18.7109375" bestFit="1" customWidth="1"/>
    <col min="5" max="5" width="25.140625" bestFit="1" customWidth="1"/>
  </cols>
  <sheetData>
    <row r="3" spans="1:7" x14ac:dyDescent="0.25">
      <c r="A3" s="55" t="s">
        <v>15</v>
      </c>
      <c r="B3" t="s">
        <v>16</v>
      </c>
      <c r="C3" t="s">
        <v>17</v>
      </c>
      <c r="D3" t="s">
        <v>82</v>
      </c>
      <c r="E3" t="s">
        <v>83</v>
      </c>
    </row>
    <row r="4" spans="1:7" x14ac:dyDescent="0.25">
      <c r="A4" s="27" t="s">
        <v>56</v>
      </c>
      <c r="B4" s="56">
        <v>1875</v>
      </c>
      <c r="C4" s="56">
        <v>889.15</v>
      </c>
      <c r="D4" s="57">
        <v>0.47421333333333332</v>
      </c>
      <c r="E4" s="57">
        <v>0.47421333333333332</v>
      </c>
      <c r="F4" s="30">
        <f>GETPIVOTDATA("Suma de Cantidad Vendida",$A$3,"Tienda","Barcelona")/GETPIVOTDATA("Suma de Cantidad Pedida",$A$3,"Tienda","Barcelona")</f>
        <v>0.47421333333333332</v>
      </c>
      <c r="G4" s="30">
        <f>C4/B4</f>
        <v>0.47421333333333332</v>
      </c>
    </row>
    <row r="5" spans="1:7" x14ac:dyDescent="0.25">
      <c r="A5" s="27" t="s">
        <v>59</v>
      </c>
      <c r="B5" s="56">
        <v>1916</v>
      </c>
      <c r="C5" s="56">
        <v>753.31000000000006</v>
      </c>
      <c r="D5" s="57">
        <v>0.39316805845511488</v>
      </c>
      <c r="E5" s="57">
        <v>0.39316805845511488</v>
      </c>
      <c r="F5" s="30">
        <f>GETPIVOTDATA("Suma de Cantidad Vendida",$A$3,"Tienda","Bilbao")/GETPIVOTDATA("Suma de Cantidad Pedida",$A$3,"Tienda","Bilbao")</f>
        <v>0.39316805845511488</v>
      </c>
      <c r="G5" s="30">
        <f t="shared" ref="G5:G8" si="0">C5/B5</f>
        <v>0.39316805845511488</v>
      </c>
    </row>
    <row r="6" spans="1:7" x14ac:dyDescent="0.25">
      <c r="A6" s="27" t="s">
        <v>55</v>
      </c>
      <c r="B6" s="56">
        <v>1923</v>
      </c>
      <c r="C6" s="56">
        <v>874.2299999999999</v>
      </c>
      <c r="D6" s="57">
        <v>0.45461778471138842</v>
      </c>
      <c r="E6" s="57">
        <v>0.45461778471138842</v>
      </c>
      <c r="F6" s="30">
        <f t="shared" ref="F5:F8" si="1">GETPIVOTDATA("Suma de Cantidad Vendida",$A$3,"Tienda","Barcelona")/GETPIVOTDATA("Suma de Cantidad Pedida",$A$3,"Tienda","Barcelona")</f>
        <v>0.47421333333333332</v>
      </c>
      <c r="G6" s="30">
        <f t="shared" si="0"/>
        <v>0.45461778471138842</v>
      </c>
    </row>
    <row r="7" spans="1:7" x14ac:dyDescent="0.25">
      <c r="A7" s="27" t="s">
        <v>58</v>
      </c>
      <c r="B7" s="56">
        <v>1800</v>
      </c>
      <c r="C7" s="56">
        <v>917.9899999999999</v>
      </c>
      <c r="D7" s="57">
        <v>0.50999444444444442</v>
      </c>
      <c r="E7" s="57">
        <v>0.50999444444444442</v>
      </c>
      <c r="F7" s="30">
        <f t="shared" si="1"/>
        <v>0.47421333333333332</v>
      </c>
      <c r="G7" s="30">
        <f t="shared" si="0"/>
        <v>0.50999444444444442</v>
      </c>
    </row>
    <row r="8" spans="1:7" x14ac:dyDescent="0.25">
      <c r="A8" s="27" t="s">
        <v>57</v>
      </c>
      <c r="B8" s="56">
        <v>1824</v>
      </c>
      <c r="C8" s="56">
        <v>801.1400000000001</v>
      </c>
      <c r="D8" s="57">
        <v>0.43922149122807025</v>
      </c>
      <c r="E8" s="57">
        <v>0.43922149122807025</v>
      </c>
      <c r="F8" s="30">
        <f t="shared" si="1"/>
        <v>0.47421333333333332</v>
      </c>
      <c r="G8" s="30">
        <f t="shared" si="0"/>
        <v>0.43922149122807025</v>
      </c>
    </row>
    <row r="9" spans="1:7" x14ac:dyDescent="0.25">
      <c r="A9" s="27" t="s">
        <v>50</v>
      </c>
      <c r="B9" s="56">
        <v>9338</v>
      </c>
      <c r="C9" s="56">
        <v>4235.82</v>
      </c>
      <c r="D9" s="57">
        <v>0.4536110516170489</v>
      </c>
      <c r="E9" s="57">
        <v>0.4536110516170489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75DDE-3DF4-443F-8F5C-2A542253ACE8}">
  <sheetPr codeName="Hoja51">
    <tabColor theme="9" tint="-0.249977111117893"/>
  </sheetPr>
  <dimension ref="A1:D156"/>
  <sheetViews>
    <sheetView zoomScale="130" zoomScaleNormal="130" workbookViewId="0">
      <selection activeCell="B10" sqref="B10"/>
    </sheetView>
  </sheetViews>
  <sheetFormatPr baseColWidth="10" defaultColWidth="12.5703125" defaultRowHeight="15" x14ac:dyDescent="0.25"/>
  <cols>
    <col min="1" max="1" width="9.7109375" bestFit="1" customWidth="1"/>
    <col min="2" max="2" width="25.42578125" bestFit="1" customWidth="1"/>
    <col min="3" max="3" width="11.42578125" style="1" customWidth="1"/>
    <col min="4" max="4" width="12.85546875" style="1" customWidth="1"/>
  </cols>
  <sheetData>
    <row r="1" spans="1:4" s="26" customFormat="1" ht="30.75" thickBot="1" x14ac:dyDescent="0.3">
      <c r="A1" s="31" t="s">
        <v>51</v>
      </c>
      <c r="B1" s="32" t="s">
        <v>52</v>
      </c>
      <c r="C1" s="32" t="s">
        <v>53</v>
      </c>
      <c r="D1" s="33" t="s">
        <v>54</v>
      </c>
    </row>
    <row r="2" spans="1:4" x14ac:dyDescent="0.25">
      <c r="A2" s="34" t="s">
        <v>55</v>
      </c>
      <c r="B2" s="35" t="s">
        <v>20</v>
      </c>
      <c r="C2" s="36">
        <v>100</v>
      </c>
      <c r="D2" s="37">
        <v>25</v>
      </c>
    </row>
    <row r="3" spans="1:4" x14ac:dyDescent="0.25">
      <c r="A3" s="38" t="s">
        <v>55</v>
      </c>
      <c r="B3" s="23" t="s">
        <v>31</v>
      </c>
      <c r="C3" s="39">
        <v>50</v>
      </c>
      <c r="D3" s="40">
        <v>17.5</v>
      </c>
    </row>
    <row r="4" spans="1:4" x14ac:dyDescent="0.25">
      <c r="A4" s="38" t="s">
        <v>55</v>
      </c>
      <c r="B4" s="23" t="s">
        <v>47</v>
      </c>
      <c r="C4" s="39">
        <v>75</v>
      </c>
      <c r="D4" s="40">
        <v>63.75</v>
      </c>
    </row>
    <row r="5" spans="1:4" x14ac:dyDescent="0.25">
      <c r="A5" s="38" t="s">
        <v>55</v>
      </c>
      <c r="B5" s="23" t="s">
        <v>45</v>
      </c>
      <c r="C5" s="39">
        <v>80</v>
      </c>
      <c r="D5" s="40">
        <v>52</v>
      </c>
    </row>
    <row r="6" spans="1:4" x14ac:dyDescent="0.25">
      <c r="A6" s="38" t="s">
        <v>55</v>
      </c>
      <c r="B6" s="23" t="s">
        <v>42</v>
      </c>
      <c r="C6" s="39">
        <v>50</v>
      </c>
      <c r="D6" s="40">
        <v>6</v>
      </c>
    </row>
    <row r="7" spans="1:4" x14ac:dyDescent="0.25">
      <c r="A7" s="38" t="s">
        <v>55</v>
      </c>
      <c r="B7" s="23" t="s">
        <v>41</v>
      </c>
      <c r="C7" s="39">
        <v>60</v>
      </c>
      <c r="D7" s="40">
        <v>54</v>
      </c>
    </row>
    <row r="8" spans="1:4" x14ac:dyDescent="0.25">
      <c r="A8" s="38" t="s">
        <v>55</v>
      </c>
      <c r="B8" s="23" t="s">
        <v>46</v>
      </c>
      <c r="C8" s="39">
        <v>23</v>
      </c>
      <c r="D8" s="40">
        <v>7.36</v>
      </c>
    </row>
    <row r="9" spans="1:4" x14ac:dyDescent="0.25">
      <c r="A9" s="38" t="s">
        <v>55</v>
      </c>
      <c r="B9" s="23" t="s">
        <v>44</v>
      </c>
      <c r="C9" s="39">
        <v>58</v>
      </c>
      <c r="D9" s="40">
        <v>31.32</v>
      </c>
    </row>
    <row r="10" spans="1:4" x14ac:dyDescent="0.25">
      <c r="A10" s="38" t="s">
        <v>55</v>
      </c>
      <c r="B10" s="23" t="s">
        <v>43</v>
      </c>
      <c r="C10" s="39">
        <v>68</v>
      </c>
      <c r="D10" s="40">
        <v>34</v>
      </c>
    </row>
    <row r="11" spans="1:4" x14ac:dyDescent="0.25">
      <c r="A11" s="38" t="s">
        <v>55</v>
      </c>
      <c r="B11" s="23" t="s">
        <v>30</v>
      </c>
      <c r="C11" s="39">
        <v>54</v>
      </c>
      <c r="D11" s="40">
        <v>11.34</v>
      </c>
    </row>
    <row r="12" spans="1:4" x14ac:dyDescent="0.25">
      <c r="A12" s="38" t="s">
        <v>55</v>
      </c>
      <c r="B12" s="23" t="s">
        <v>28</v>
      </c>
      <c r="C12" s="39">
        <v>25</v>
      </c>
      <c r="D12" s="40">
        <v>8</v>
      </c>
    </row>
    <row r="13" spans="1:4" x14ac:dyDescent="0.25">
      <c r="A13" s="38" t="s">
        <v>55</v>
      </c>
      <c r="B13" s="23" t="s">
        <v>33</v>
      </c>
      <c r="C13" s="39">
        <v>55</v>
      </c>
      <c r="D13" s="40">
        <v>13.75</v>
      </c>
    </row>
    <row r="14" spans="1:4" x14ac:dyDescent="0.25">
      <c r="A14" s="38" t="s">
        <v>55</v>
      </c>
      <c r="B14" s="23" t="s">
        <v>29</v>
      </c>
      <c r="C14" s="39">
        <v>90</v>
      </c>
      <c r="D14" s="40">
        <v>58.5</v>
      </c>
    </row>
    <row r="15" spans="1:4" x14ac:dyDescent="0.25">
      <c r="A15" s="38" t="s">
        <v>55</v>
      </c>
      <c r="B15" s="23" t="s">
        <v>27</v>
      </c>
      <c r="C15" s="39">
        <v>84</v>
      </c>
      <c r="D15" s="40">
        <v>26.88</v>
      </c>
    </row>
    <row r="16" spans="1:4" x14ac:dyDescent="0.25">
      <c r="A16" s="38" t="s">
        <v>55</v>
      </c>
      <c r="B16" s="23" t="s">
        <v>32</v>
      </c>
      <c r="C16" s="39">
        <v>75</v>
      </c>
      <c r="D16" s="40">
        <v>26.25</v>
      </c>
    </row>
    <row r="17" spans="1:4" x14ac:dyDescent="0.25">
      <c r="A17" s="38" t="s">
        <v>55</v>
      </c>
      <c r="B17" s="23" t="s">
        <v>22</v>
      </c>
      <c r="C17" s="39">
        <v>65</v>
      </c>
      <c r="D17" s="40">
        <v>55.25</v>
      </c>
    </row>
    <row r="18" spans="1:4" x14ac:dyDescent="0.25">
      <c r="A18" s="38" t="s">
        <v>55</v>
      </c>
      <c r="B18" s="23" t="s">
        <v>21</v>
      </c>
      <c r="C18" s="39">
        <v>68</v>
      </c>
      <c r="D18" s="40">
        <v>44.2</v>
      </c>
    </row>
    <row r="19" spans="1:4" x14ac:dyDescent="0.25">
      <c r="A19" s="38" t="s">
        <v>55</v>
      </c>
      <c r="B19" s="23" t="s">
        <v>23</v>
      </c>
      <c r="C19" s="39">
        <v>41</v>
      </c>
      <c r="D19" s="40">
        <v>4.92</v>
      </c>
    </row>
    <row r="20" spans="1:4" x14ac:dyDescent="0.25">
      <c r="A20" s="38" t="s">
        <v>55</v>
      </c>
      <c r="B20" s="23" t="s">
        <v>35</v>
      </c>
      <c r="C20" s="39">
        <v>52</v>
      </c>
      <c r="D20" s="40">
        <v>46.800000000000004</v>
      </c>
    </row>
    <row r="21" spans="1:4" x14ac:dyDescent="0.25">
      <c r="A21" s="38" t="s">
        <v>55</v>
      </c>
      <c r="B21" s="23" t="s">
        <v>40</v>
      </c>
      <c r="C21" s="39">
        <v>68</v>
      </c>
      <c r="D21" s="40">
        <v>21.76</v>
      </c>
    </row>
    <row r="22" spans="1:4" x14ac:dyDescent="0.25">
      <c r="A22" s="38" t="s">
        <v>55</v>
      </c>
      <c r="B22" s="23" t="s">
        <v>34</v>
      </c>
      <c r="C22" s="39">
        <v>74</v>
      </c>
      <c r="D22" s="40">
        <v>15.54</v>
      </c>
    </row>
    <row r="23" spans="1:4" x14ac:dyDescent="0.25">
      <c r="A23" s="38" t="s">
        <v>55</v>
      </c>
      <c r="B23" s="23" t="s">
        <v>38</v>
      </c>
      <c r="C23" s="39">
        <v>91</v>
      </c>
      <c r="D23" s="40">
        <v>29.12</v>
      </c>
    </row>
    <row r="24" spans="1:4" x14ac:dyDescent="0.25">
      <c r="A24" s="38" t="s">
        <v>55</v>
      </c>
      <c r="B24" s="23" t="s">
        <v>39</v>
      </c>
      <c r="C24" s="39">
        <v>100</v>
      </c>
      <c r="D24" s="40">
        <v>25</v>
      </c>
    </row>
    <row r="25" spans="1:4" x14ac:dyDescent="0.25">
      <c r="A25" s="38" t="s">
        <v>55</v>
      </c>
      <c r="B25" s="23" t="s">
        <v>36</v>
      </c>
      <c r="C25" s="39">
        <v>25</v>
      </c>
      <c r="D25" s="40">
        <v>16.25</v>
      </c>
    </row>
    <row r="26" spans="1:4" x14ac:dyDescent="0.25">
      <c r="A26" s="38" t="s">
        <v>55</v>
      </c>
      <c r="B26" s="23" t="s">
        <v>37</v>
      </c>
      <c r="C26" s="39">
        <v>68</v>
      </c>
      <c r="D26" s="40">
        <v>21.76</v>
      </c>
    </row>
    <row r="27" spans="1:4" x14ac:dyDescent="0.25">
      <c r="A27" s="38" t="s">
        <v>55</v>
      </c>
      <c r="B27" s="23" t="s">
        <v>49</v>
      </c>
      <c r="C27" s="39">
        <v>65</v>
      </c>
      <c r="D27" s="40">
        <v>16.25</v>
      </c>
    </row>
    <row r="28" spans="1:4" x14ac:dyDescent="0.25">
      <c r="A28" s="38" t="s">
        <v>55</v>
      </c>
      <c r="B28" s="23" t="s">
        <v>48</v>
      </c>
      <c r="C28" s="39">
        <v>32</v>
      </c>
      <c r="D28" s="40">
        <v>11.2</v>
      </c>
    </row>
    <row r="29" spans="1:4" x14ac:dyDescent="0.25">
      <c r="A29" s="38" t="s">
        <v>55</v>
      </c>
      <c r="B29" s="23" t="s">
        <v>26</v>
      </c>
      <c r="C29" s="39">
        <v>24</v>
      </c>
      <c r="D29" s="40">
        <v>20.399999999999999</v>
      </c>
    </row>
    <row r="30" spans="1:4" x14ac:dyDescent="0.25">
      <c r="A30" s="38" t="s">
        <v>55</v>
      </c>
      <c r="B30" s="23" t="s">
        <v>19</v>
      </c>
      <c r="C30" s="39">
        <v>75</v>
      </c>
      <c r="D30" s="40">
        <v>48.75</v>
      </c>
    </row>
    <row r="31" spans="1:4" x14ac:dyDescent="0.25">
      <c r="A31" s="38" t="s">
        <v>55</v>
      </c>
      <c r="B31" s="23" t="s">
        <v>24</v>
      </c>
      <c r="C31" s="39">
        <v>69</v>
      </c>
      <c r="D31" s="40">
        <v>8.2799999999999994</v>
      </c>
    </row>
    <row r="32" spans="1:4" x14ac:dyDescent="0.25">
      <c r="A32" s="38" t="s">
        <v>55</v>
      </c>
      <c r="B32" s="23" t="s">
        <v>25</v>
      </c>
      <c r="C32" s="39">
        <v>59</v>
      </c>
      <c r="D32" s="40">
        <v>53.1</v>
      </c>
    </row>
    <row r="33" spans="1:4" x14ac:dyDescent="0.25">
      <c r="A33" s="38" t="s">
        <v>56</v>
      </c>
      <c r="B33" s="23" t="s">
        <v>20</v>
      </c>
      <c r="C33" s="39">
        <v>49</v>
      </c>
      <c r="D33" s="40">
        <v>15.68</v>
      </c>
    </row>
    <row r="34" spans="1:4" x14ac:dyDescent="0.25">
      <c r="A34" s="38" t="s">
        <v>56</v>
      </c>
      <c r="B34" s="23" t="s">
        <v>31</v>
      </c>
      <c r="C34" s="39">
        <v>80</v>
      </c>
      <c r="D34" s="40">
        <v>25.6</v>
      </c>
    </row>
    <row r="35" spans="1:4" x14ac:dyDescent="0.25">
      <c r="A35" s="38" t="s">
        <v>56</v>
      </c>
      <c r="B35" s="23" t="s">
        <v>47</v>
      </c>
      <c r="C35" s="39">
        <v>60</v>
      </c>
      <c r="D35" s="40">
        <v>15</v>
      </c>
    </row>
    <row r="36" spans="1:4" x14ac:dyDescent="0.25">
      <c r="A36" s="38" t="s">
        <v>56</v>
      </c>
      <c r="B36" s="23" t="s">
        <v>45</v>
      </c>
      <c r="C36" s="39">
        <v>23</v>
      </c>
      <c r="D36" s="40">
        <v>14.950000000000001</v>
      </c>
    </row>
    <row r="37" spans="1:4" x14ac:dyDescent="0.25">
      <c r="A37" s="38" t="s">
        <v>56</v>
      </c>
      <c r="B37" s="23" t="s">
        <v>42</v>
      </c>
      <c r="C37" s="39">
        <v>58</v>
      </c>
      <c r="D37" s="40">
        <v>18.559999999999999</v>
      </c>
    </row>
    <row r="38" spans="1:4" x14ac:dyDescent="0.25">
      <c r="A38" s="38" t="s">
        <v>56</v>
      </c>
      <c r="B38" s="23" t="s">
        <v>41</v>
      </c>
      <c r="C38" s="39">
        <v>68</v>
      </c>
      <c r="D38" s="40">
        <v>23.799999999999997</v>
      </c>
    </row>
    <row r="39" spans="1:4" x14ac:dyDescent="0.25">
      <c r="A39" s="38" t="s">
        <v>56</v>
      </c>
      <c r="B39" s="23" t="s">
        <v>46</v>
      </c>
      <c r="C39" s="39">
        <v>91</v>
      </c>
      <c r="D39" s="40">
        <v>77.349999999999994</v>
      </c>
    </row>
    <row r="40" spans="1:4" x14ac:dyDescent="0.25">
      <c r="A40" s="38" t="s">
        <v>56</v>
      </c>
      <c r="B40" s="23" t="s">
        <v>44</v>
      </c>
      <c r="C40" s="39">
        <v>100</v>
      </c>
      <c r="D40" s="40">
        <v>90</v>
      </c>
    </row>
    <row r="41" spans="1:4" x14ac:dyDescent="0.25">
      <c r="A41" s="38" t="s">
        <v>56</v>
      </c>
      <c r="B41" s="23" t="s">
        <v>43</v>
      </c>
      <c r="C41" s="39">
        <v>25</v>
      </c>
      <c r="D41" s="40">
        <v>8</v>
      </c>
    </row>
    <row r="42" spans="1:4" x14ac:dyDescent="0.25">
      <c r="A42" s="38" t="s">
        <v>56</v>
      </c>
      <c r="B42" s="23" t="s">
        <v>30</v>
      </c>
      <c r="C42" s="39">
        <v>68</v>
      </c>
      <c r="D42" s="40">
        <v>14.28</v>
      </c>
    </row>
    <row r="43" spans="1:4" x14ac:dyDescent="0.25">
      <c r="A43" s="38" t="s">
        <v>56</v>
      </c>
      <c r="B43" s="23" t="s">
        <v>28</v>
      </c>
      <c r="C43" s="39">
        <v>32</v>
      </c>
      <c r="D43" s="40">
        <v>10.24</v>
      </c>
    </row>
    <row r="44" spans="1:4" x14ac:dyDescent="0.25">
      <c r="A44" s="38" t="s">
        <v>56</v>
      </c>
      <c r="B44" s="23" t="s">
        <v>33</v>
      </c>
      <c r="C44" s="39">
        <v>24</v>
      </c>
      <c r="D44" s="40">
        <v>6</v>
      </c>
    </row>
    <row r="45" spans="1:4" x14ac:dyDescent="0.25">
      <c r="A45" s="38" t="s">
        <v>56</v>
      </c>
      <c r="B45" s="23" t="s">
        <v>29</v>
      </c>
      <c r="C45" s="39">
        <v>75</v>
      </c>
      <c r="D45" s="40">
        <v>48.75</v>
      </c>
    </row>
    <row r="46" spans="1:4" x14ac:dyDescent="0.25">
      <c r="A46" s="38" t="s">
        <v>56</v>
      </c>
      <c r="B46" s="23" t="s">
        <v>27</v>
      </c>
      <c r="C46" s="39">
        <v>69</v>
      </c>
      <c r="D46" s="40">
        <v>24.15</v>
      </c>
    </row>
    <row r="47" spans="1:4" x14ac:dyDescent="0.25">
      <c r="A47" s="38" t="s">
        <v>56</v>
      </c>
      <c r="B47" s="23" t="s">
        <v>32</v>
      </c>
      <c r="C47" s="39">
        <v>23</v>
      </c>
      <c r="D47" s="40">
        <v>19.55</v>
      </c>
    </row>
    <row r="48" spans="1:4" x14ac:dyDescent="0.25">
      <c r="A48" s="38" t="s">
        <v>56</v>
      </c>
      <c r="B48" s="23" t="s">
        <v>22</v>
      </c>
      <c r="C48" s="39">
        <v>58</v>
      </c>
      <c r="D48" s="40">
        <v>37.700000000000003</v>
      </c>
    </row>
    <row r="49" spans="1:4" x14ac:dyDescent="0.25">
      <c r="A49" s="38" t="s">
        <v>56</v>
      </c>
      <c r="B49" s="23" t="s">
        <v>21</v>
      </c>
      <c r="C49" s="39">
        <v>68</v>
      </c>
      <c r="D49" s="40">
        <v>8.16</v>
      </c>
    </row>
    <row r="50" spans="1:4" x14ac:dyDescent="0.25">
      <c r="A50" s="38" t="s">
        <v>56</v>
      </c>
      <c r="B50" s="23" t="s">
        <v>23</v>
      </c>
      <c r="C50" s="39">
        <v>54</v>
      </c>
      <c r="D50" s="40">
        <v>48.6</v>
      </c>
    </row>
    <row r="51" spans="1:4" x14ac:dyDescent="0.25">
      <c r="A51" s="38" t="s">
        <v>56</v>
      </c>
      <c r="B51" s="23" t="s">
        <v>35</v>
      </c>
      <c r="C51" s="39">
        <v>25</v>
      </c>
      <c r="D51" s="40">
        <v>8</v>
      </c>
    </row>
    <row r="52" spans="1:4" x14ac:dyDescent="0.25">
      <c r="A52" s="38" t="s">
        <v>56</v>
      </c>
      <c r="B52" s="23" t="s">
        <v>40</v>
      </c>
      <c r="C52" s="39">
        <v>55</v>
      </c>
      <c r="D52" s="40">
        <v>29.700000000000003</v>
      </c>
    </row>
    <row r="53" spans="1:4" x14ac:dyDescent="0.25">
      <c r="A53" s="38" t="s">
        <v>56</v>
      </c>
      <c r="B53" s="23" t="s">
        <v>34</v>
      </c>
      <c r="C53" s="39">
        <v>90</v>
      </c>
      <c r="D53" s="40">
        <v>45</v>
      </c>
    </row>
    <row r="54" spans="1:4" x14ac:dyDescent="0.25">
      <c r="A54" s="38" t="s">
        <v>56</v>
      </c>
      <c r="B54" s="23" t="s">
        <v>38</v>
      </c>
      <c r="C54" s="39">
        <v>84</v>
      </c>
      <c r="D54" s="40">
        <v>17.64</v>
      </c>
    </row>
    <row r="55" spans="1:4" x14ac:dyDescent="0.25">
      <c r="A55" s="38" t="s">
        <v>56</v>
      </c>
      <c r="B55" s="23" t="s">
        <v>39</v>
      </c>
      <c r="C55" s="39">
        <v>91</v>
      </c>
      <c r="D55" s="40">
        <v>81.900000000000006</v>
      </c>
    </row>
    <row r="56" spans="1:4" x14ac:dyDescent="0.25">
      <c r="A56" s="38" t="s">
        <v>56</v>
      </c>
      <c r="B56" s="23" t="s">
        <v>36</v>
      </c>
      <c r="C56" s="39">
        <v>100</v>
      </c>
      <c r="D56" s="40">
        <v>32</v>
      </c>
    </row>
    <row r="57" spans="1:4" x14ac:dyDescent="0.25">
      <c r="A57" s="38" t="s">
        <v>56</v>
      </c>
      <c r="B57" s="23" t="s">
        <v>37</v>
      </c>
      <c r="C57" s="39">
        <v>25</v>
      </c>
      <c r="D57" s="40">
        <v>13.5</v>
      </c>
    </row>
    <row r="58" spans="1:4" x14ac:dyDescent="0.25">
      <c r="A58" s="38" t="s">
        <v>56</v>
      </c>
      <c r="B58" s="23" t="s">
        <v>49</v>
      </c>
      <c r="C58" s="39">
        <v>68</v>
      </c>
      <c r="D58" s="40">
        <v>34</v>
      </c>
    </row>
    <row r="59" spans="1:4" x14ac:dyDescent="0.25">
      <c r="A59" s="38" t="s">
        <v>56</v>
      </c>
      <c r="B59" s="23" t="s">
        <v>48</v>
      </c>
      <c r="C59" s="39">
        <v>65</v>
      </c>
      <c r="D59" s="40">
        <v>13.65</v>
      </c>
    </row>
    <row r="60" spans="1:4" x14ac:dyDescent="0.25">
      <c r="A60" s="38" t="s">
        <v>56</v>
      </c>
      <c r="B60" s="23" t="s">
        <v>26</v>
      </c>
      <c r="C60" s="39">
        <v>32</v>
      </c>
      <c r="D60" s="40">
        <v>10.24</v>
      </c>
    </row>
    <row r="61" spans="1:4" x14ac:dyDescent="0.25">
      <c r="A61" s="38" t="s">
        <v>56</v>
      </c>
      <c r="B61" s="23" t="s">
        <v>19</v>
      </c>
      <c r="C61" s="39">
        <v>24</v>
      </c>
      <c r="D61" s="40">
        <v>6</v>
      </c>
    </row>
    <row r="62" spans="1:4" x14ac:dyDescent="0.25">
      <c r="A62" s="38" t="s">
        <v>56</v>
      </c>
      <c r="B62" s="23" t="s">
        <v>24</v>
      </c>
      <c r="C62" s="39">
        <v>91</v>
      </c>
      <c r="D62" s="40">
        <v>59.15</v>
      </c>
    </row>
    <row r="63" spans="1:4" x14ac:dyDescent="0.25">
      <c r="A63" s="38" t="s">
        <v>56</v>
      </c>
      <c r="B63" s="23" t="s">
        <v>25</v>
      </c>
      <c r="C63" s="39">
        <v>100</v>
      </c>
      <c r="D63" s="40">
        <v>32</v>
      </c>
    </row>
    <row r="64" spans="1:4" x14ac:dyDescent="0.25">
      <c r="A64" s="38" t="s">
        <v>57</v>
      </c>
      <c r="B64" s="23" t="s">
        <v>20</v>
      </c>
      <c r="C64" s="39">
        <v>25</v>
      </c>
      <c r="D64" s="40">
        <v>8.75</v>
      </c>
    </row>
    <row r="65" spans="1:4" x14ac:dyDescent="0.25">
      <c r="A65" s="38" t="s">
        <v>57</v>
      </c>
      <c r="B65" s="23" t="s">
        <v>31</v>
      </c>
      <c r="C65" s="39">
        <v>68</v>
      </c>
      <c r="D65" s="40">
        <v>23.799999999999997</v>
      </c>
    </row>
    <row r="66" spans="1:4" x14ac:dyDescent="0.25">
      <c r="A66" s="38" t="s">
        <v>57</v>
      </c>
      <c r="B66" s="23" t="s">
        <v>47</v>
      </c>
      <c r="C66" s="39">
        <v>65</v>
      </c>
      <c r="D66" s="40">
        <v>55.25</v>
      </c>
    </row>
    <row r="67" spans="1:4" x14ac:dyDescent="0.25">
      <c r="A67" s="38" t="s">
        <v>57</v>
      </c>
      <c r="B67" s="23" t="s">
        <v>45</v>
      </c>
      <c r="C67" s="39">
        <v>32</v>
      </c>
      <c r="D67" s="40">
        <v>20.8</v>
      </c>
    </row>
    <row r="68" spans="1:4" x14ac:dyDescent="0.25">
      <c r="A68" s="38" t="s">
        <v>57</v>
      </c>
      <c r="B68" s="23" t="s">
        <v>42</v>
      </c>
      <c r="C68" s="39">
        <v>24</v>
      </c>
      <c r="D68" s="40">
        <v>2.88</v>
      </c>
    </row>
    <row r="69" spans="1:4" x14ac:dyDescent="0.25">
      <c r="A69" s="38" t="s">
        <v>57</v>
      </c>
      <c r="B69" s="23" t="s">
        <v>41</v>
      </c>
      <c r="C69" s="39">
        <v>68</v>
      </c>
      <c r="D69" s="40">
        <v>61.2</v>
      </c>
    </row>
    <row r="70" spans="1:4" x14ac:dyDescent="0.25">
      <c r="A70" s="38" t="s">
        <v>57</v>
      </c>
      <c r="B70" s="23" t="s">
        <v>46</v>
      </c>
      <c r="C70" s="39">
        <v>65</v>
      </c>
      <c r="D70" s="40">
        <v>20.8</v>
      </c>
    </row>
    <row r="71" spans="1:4" x14ac:dyDescent="0.25">
      <c r="A71" s="38" t="s">
        <v>57</v>
      </c>
      <c r="B71" s="23" t="s">
        <v>44</v>
      </c>
      <c r="C71" s="39">
        <v>32</v>
      </c>
      <c r="D71" s="40">
        <v>6.72</v>
      </c>
    </row>
    <row r="72" spans="1:4" x14ac:dyDescent="0.25">
      <c r="A72" s="38" t="s">
        <v>57</v>
      </c>
      <c r="B72" s="23" t="s">
        <v>43</v>
      </c>
      <c r="C72" s="39">
        <v>90</v>
      </c>
      <c r="D72" s="40">
        <v>28.8</v>
      </c>
    </row>
    <row r="73" spans="1:4" x14ac:dyDescent="0.25">
      <c r="A73" s="38" t="s">
        <v>57</v>
      </c>
      <c r="B73" s="23" t="s">
        <v>30</v>
      </c>
      <c r="C73" s="39">
        <v>84</v>
      </c>
      <c r="D73" s="40">
        <v>29.4</v>
      </c>
    </row>
    <row r="74" spans="1:4" x14ac:dyDescent="0.25">
      <c r="A74" s="38" t="s">
        <v>57</v>
      </c>
      <c r="B74" s="23" t="s">
        <v>28</v>
      </c>
      <c r="C74" s="39">
        <v>75</v>
      </c>
      <c r="D74" s="40">
        <v>63.75</v>
      </c>
    </row>
    <row r="75" spans="1:4" x14ac:dyDescent="0.25">
      <c r="A75" s="38" t="s">
        <v>57</v>
      </c>
      <c r="B75" s="23" t="s">
        <v>33</v>
      </c>
      <c r="C75" s="39">
        <v>65</v>
      </c>
      <c r="D75" s="40">
        <v>42.25</v>
      </c>
    </row>
    <row r="76" spans="1:4" x14ac:dyDescent="0.25">
      <c r="A76" s="38" t="s">
        <v>57</v>
      </c>
      <c r="B76" s="23" t="s">
        <v>29</v>
      </c>
      <c r="C76" s="39">
        <v>68</v>
      </c>
      <c r="D76" s="40">
        <v>8.16</v>
      </c>
    </row>
    <row r="77" spans="1:4" x14ac:dyDescent="0.25">
      <c r="A77" s="38" t="s">
        <v>57</v>
      </c>
      <c r="B77" s="23" t="s">
        <v>27</v>
      </c>
      <c r="C77" s="39">
        <v>41</v>
      </c>
      <c r="D77" s="40">
        <v>36.9</v>
      </c>
    </row>
    <row r="78" spans="1:4" x14ac:dyDescent="0.25">
      <c r="A78" s="38" t="s">
        <v>57</v>
      </c>
      <c r="B78" s="23" t="s">
        <v>32</v>
      </c>
      <c r="C78" s="39">
        <v>60</v>
      </c>
      <c r="D78" s="40">
        <v>19.2</v>
      </c>
    </row>
    <row r="79" spans="1:4" x14ac:dyDescent="0.25">
      <c r="A79" s="38" t="s">
        <v>57</v>
      </c>
      <c r="B79" s="23" t="s">
        <v>22</v>
      </c>
      <c r="C79" s="39">
        <v>23</v>
      </c>
      <c r="D79" s="40">
        <v>12.420000000000002</v>
      </c>
    </row>
    <row r="80" spans="1:4" x14ac:dyDescent="0.25">
      <c r="A80" s="38" t="s">
        <v>57</v>
      </c>
      <c r="B80" s="23" t="s">
        <v>21</v>
      </c>
      <c r="C80" s="39">
        <v>58</v>
      </c>
      <c r="D80" s="40">
        <v>12.18</v>
      </c>
    </row>
    <row r="81" spans="1:4" x14ac:dyDescent="0.25">
      <c r="A81" s="38" t="s">
        <v>57</v>
      </c>
      <c r="B81" s="23" t="s">
        <v>23</v>
      </c>
      <c r="C81" s="39">
        <v>68</v>
      </c>
      <c r="D81" s="40">
        <v>21.76</v>
      </c>
    </row>
    <row r="82" spans="1:4" x14ac:dyDescent="0.25">
      <c r="A82" s="38" t="s">
        <v>57</v>
      </c>
      <c r="B82" s="23" t="s">
        <v>35</v>
      </c>
      <c r="C82" s="39">
        <v>91</v>
      </c>
      <c r="D82" s="40">
        <v>22.75</v>
      </c>
    </row>
    <row r="83" spans="1:4" x14ac:dyDescent="0.25">
      <c r="A83" s="38" t="s">
        <v>57</v>
      </c>
      <c r="B83" s="23" t="s">
        <v>40</v>
      </c>
      <c r="C83" s="39">
        <v>24</v>
      </c>
      <c r="D83" s="40">
        <v>15.600000000000001</v>
      </c>
    </row>
    <row r="84" spans="1:4" x14ac:dyDescent="0.25">
      <c r="A84" s="38" t="s">
        <v>57</v>
      </c>
      <c r="B84" s="23" t="s">
        <v>34</v>
      </c>
      <c r="C84" s="39">
        <v>91</v>
      </c>
      <c r="D84" s="40">
        <v>29.12</v>
      </c>
    </row>
    <row r="85" spans="1:4" x14ac:dyDescent="0.25">
      <c r="A85" s="38" t="s">
        <v>57</v>
      </c>
      <c r="B85" s="23" t="s">
        <v>38</v>
      </c>
      <c r="C85" s="39">
        <v>100</v>
      </c>
      <c r="D85" s="40">
        <v>35</v>
      </c>
    </row>
    <row r="86" spans="1:4" x14ac:dyDescent="0.25">
      <c r="A86" s="38" t="s">
        <v>57</v>
      </c>
      <c r="B86" s="23" t="s">
        <v>39</v>
      </c>
      <c r="C86" s="39">
        <v>25</v>
      </c>
      <c r="D86" s="40">
        <v>8.75</v>
      </c>
    </row>
    <row r="87" spans="1:4" x14ac:dyDescent="0.25">
      <c r="A87" s="38" t="s">
        <v>57</v>
      </c>
      <c r="B87" s="23" t="s">
        <v>36</v>
      </c>
      <c r="C87" s="39">
        <v>68</v>
      </c>
      <c r="D87" s="40">
        <v>57.8</v>
      </c>
    </row>
    <row r="88" spans="1:4" x14ac:dyDescent="0.25">
      <c r="A88" s="38" t="s">
        <v>57</v>
      </c>
      <c r="B88" s="23" t="s">
        <v>37</v>
      </c>
      <c r="C88" s="39">
        <v>65</v>
      </c>
      <c r="D88" s="40">
        <v>35.1</v>
      </c>
    </row>
    <row r="89" spans="1:4" x14ac:dyDescent="0.25">
      <c r="A89" s="38" t="s">
        <v>57</v>
      </c>
      <c r="B89" s="23" t="s">
        <v>49</v>
      </c>
      <c r="C89" s="39">
        <v>32</v>
      </c>
      <c r="D89" s="40">
        <v>6.72</v>
      </c>
    </row>
    <row r="90" spans="1:4" x14ac:dyDescent="0.25">
      <c r="A90" s="38" t="s">
        <v>57</v>
      </c>
      <c r="B90" s="23" t="s">
        <v>48</v>
      </c>
      <c r="C90" s="39">
        <v>69</v>
      </c>
      <c r="D90" s="40">
        <v>22.080000000000002</v>
      </c>
    </row>
    <row r="91" spans="1:4" x14ac:dyDescent="0.25">
      <c r="A91" s="38" t="s">
        <v>57</v>
      </c>
      <c r="B91" s="23" t="s">
        <v>26</v>
      </c>
      <c r="C91" s="39">
        <v>59</v>
      </c>
      <c r="D91" s="40">
        <v>14.75</v>
      </c>
    </row>
    <row r="92" spans="1:4" x14ac:dyDescent="0.25">
      <c r="A92" s="38" t="s">
        <v>57</v>
      </c>
      <c r="B92" s="23" t="s">
        <v>19</v>
      </c>
      <c r="C92" s="39">
        <v>49</v>
      </c>
      <c r="D92" s="40">
        <v>31.85</v>
      </c>
    </row>
    <row r="93" spans="1:4" x14ac:dyDescent="0.25">
      <c r="A93" s="38" t="s">
        <v>57</v>
      </c>
      <c r="B93" s="23" t="s">
        <v>24</v>
      </c>
      <c r="C93" s="39">
        <v>80</v>
      </c>
      <c r="D93" s="40">
        <v>25.6</v>
      </c>
    </row>
    <row r="94" spans="1:4" x14ac:dyDescent="0.25">
      <c r="A94" s="38" t="s">
        <v>57</v>
      </c>
      <c r="B94" s="23" t="s">
        <v>25</v>
      </c>
      <c r="C94" s="39">
        <v>60</v>
      </c>
      <c r="D94" s="40">
        <v>21</v>
      </c>
    </row>
    <row r="95" spans="1:4" x14ac:dyDescent="0.25">
      <c r="A95" s="38" t="s">
        <v>58</v>
      </c>
      <c r="B95" s="23" t="s">
        <v>20</v>
      </c>
      <c r="C95" s="39">
        <v>23</v>
      </c>
      <c r="D95" s="40">
        <v>8.0499999999999989</v>
      </c>
    </row>
    <row r="96" spans="1:4" x14ac:dyDescent="0.25">
      <c r="A96" s="38" t="s">
        <v>58</v>
      </c>
      <c r="B96" s="23" t="s">
        <v>31</v>
      </c>
      <c r="C96" s="39">
        <v>58</v>
      </c>
      <c r="D96" s="40">
        <v>6.96</v>
      </c>
    </row>
    <row r="97" spans="1:4" x14ac:dyDescent="0.25">
      <c r="A97" s="38" t="s">
        <v>58</v>
      </c>
      <c r="B97" s="23" t="s">
        <v>47</v>
      </c>
      <c r="C97" s="39">
        <v>68</v>
      </c>
      <c r="D97" s="40">
        <v>61.2</v>
      </c>
    </row>
    <row r="98" spans="1:4" x14ac:dyDescent="0.25">
      <c r="A98" s="38" t="s">
        <v>58</v>
      </c>
      <c r="B98" s="23" t="s">
        <v>45</v>
      </c>
      <c r="C98" s="39">
        <v>91</v>
      </c>
      <c r="D98" s="40">
        <v>29.12</v>
      </c>
    </row>
    <row r="99" spans="1:4" x14ac:dyDescent="0.25">
      <c r="A99" s="38" t="s">
        <v>58</v>
      </c>
      <c r="B99" s="23" t="s">
        <v>42</v>
      </c>
      <c r="C99" s="39">
        <v>24</v>
      </c>
      <c r="D99" s="40">
        <v>6</v>
      </c>
    </row>
    <row r="100" spans="1:4" x14ac:dyDescent="0.25">
      <c r="A100" s="38" t="s">
        <v>58</v>
      </c>
      <c r="B100" s="23" t="s">
        <v>41</v>
      </c>
      <c r="C100" s="39">
        <v>91</v>
      </c>
      <c r="D100" s="40">
        <v>59.15</v>
      </c>
    </row>
    <row r="101" spans="1:4" x14ac:dyDescent="0.25">
      <c r="A101" s="38" t="s">
        <v>58</v>
      </c>
      <c r="B101" s="23" t="s">
        <v>46</v>
      </c>
      <c r="C101" s="39">
        <v>100</v>
      </c>
      <c r="D101" s="40">
        <v>32</v>
      </c>
    </row>
    <row r="102" spans="1:4" x14ac:dyDescent="0.25">
      <c r="A102" s="38" t="s">
        <v>58</v>
      </c>
      <c r="B102" s="23" t="s">
        <v>44</v>
      </c>
      <c r="C102" s="39">
        <v>25</v>
      </c>
      <c r="D102" s="40">
        <v>8.75</v>
      </c>
    </row>
    <row r="103" spans="1:4" x14ac:dyDescent="0.25">
      <c r="A103" s="38" t="s">
        <v>58</v>
      </c>
      <c r="B103" s="23" t="s">
        <v>43</v>
      </c>
      <c r="C103" s="39">
        <v>68</v>
      </c>
      <c r="D103" s="40">
        <v>23.799999999999997</v>
      </c>
    </row>
    <row r="104" spans="1:4" x14ac:dyDescent="0.25">
      <c r="A104" s="38" t="s">
        <v>58</v>
      </c>
      <c r="B104" s="23" t="s">
        <v>30</v>
      </c>
      <c r="C104" s="39">
        <v>23</v>
      </c>
      <c r="D104" s="40">
        <v>14.950000000000001</v>
      </c>
    </row>
    <row r="105" spans="1:4" x14ac:dyDescent="0.25">
      <c r="A105" s="38" t="s">
        <v>58</v>
      </c>
      <c r="B105" s="23" t="s">
        <v>28</v>
      </c>
      <c r="C105" s="39">
        <v>58</v>
      </c>
      <c r="D105" s="40">
        <v>20.299999999999997</v>
      </c>
    </row>
    <row r="106" spans="1:4" x14ac:dyDescent="0.25">
      <c r="A106" s="38" t="s">
        <v>58</v>
      </c>
      <c r="B106" s="23" t="s">
        <v>33</v>
      </c>
      <c r="C106" s="39">
        <v>68</v>
      </c>
      <c r="D106" s="40">
        <v>57.8</v>
      </c>
    </row>
    <row r="107" spans="1:4" x14ac:dyDescent="0.25">
      <c r="A107" s="38" t="s">
        <v>58</v>
      </c>
      <c r="B107" s="23" t="s">
        <v>29</v>
      </c>
      <c r="C107" s="39">
        <v>91</v>
      </c>
      <c r="D107" s="40">
        <v>81.900000000000006</v>
      </c>
    </row>
    <row r="108" spans="1:4" x14ac:dyDescent="0.25">
      <c r="A108" s="38" t="s">
        <v>58</v>
      </c>
      <c r="B108" s="23" t="s">
        <v>27</v>
      </c>
      <c r="C108" s="39">
        <v>100</v>
      </c>
      <c r="D108" s="40">
        <v>32</v>
      </c>
    </row>
    <row r="109" spans="1:4" x14ac:dyDescent="0.25">
      <c r="A109" s="38" t="s">
        <v>58</v>
      </c>
      <c r="B109" s="23" t="s">
        <v>32</v>
      </c>
      <c r="C109" s="39">
        <v>25</v>
      </c>
      <c r="D109" s="40">
        <v>5.25</v>
      </c>
    </row>
    <row r="110" spans="1:4" x14ac:dyDescent="0.25">
      <c r="A110" s="38" t="s">
        <v>58</v>
      </c>
      <c r="B110" s="23" t="s">
        <v>22</v>
      </c>
      <c r="C110" s="39">
        <v>68</v>
      </c>
      <c r="D110" s="40">
        <v>21.76</v>
      </c>
    </row>
    <row r="111" spans="1:4" x14ac:dyDescent="0.25">
      <c r="A111" s="38" t="s">
        <v>58</v>
      </c>
      <c r="B111" s="23" t="s">
        <v>21</v>
      </c>
      <c r="C111" s="39">
        <v>32</v>
      </c>
      <c r="D111" s="40">
        <v>8</v>
      </c>
    </row>
    <row r="112" spans="1:4" x14ac:dyDescent="0.25">
      <c r="A112" s="38" t="s">
        <v>58</v>
      </c>
      <c r="B112" s="23" t="s">
        <v>23</v>
      </c>
      <c r="C112" s="39">
        <v>24</v>
      </c>
      <c r="D112" s="40">
        <v>15.600000000000001</v>
      </c>
    </row>
    <row r="113" spans="1:4" x14ac:dyDescent="0.25">
      <c r="A113" s="38" t="s">
        <v>58</v>
      </c>
      <c r="B113" s="23" t="s">
        <v>35</v>
      </c>
      <c r="C113" s="39">
        <v>75</v>
      </c>
      <c r="D113" s="40">
        <v>26.25</v>
      </c>
    </row>
    <row r="114" spans="1:4" x14ac:dyDescent="0.25">
      <c r="A114" s="38" t="s">
        <v>58</v>
      </c>
      <c r="B114" s="23" t="s">
        <v>40</v>
      </c>
      <c r="C114" s="39">
        <v>68</v>
      </c>
      <c r="D114" s="40">
        <v>57.8</v>
      </c>
    </row>
    <row r="115" spans="1:4" x14ac:dyDescent="0.25">
      <c r="A115" s="38" t="s">
        <v>58</v>
      </c>
      <c r="B115" s="23" t="s">
        <v>34</v>
      </c>
      <c r="C115" s="39">
        <v>91</v>
      </c>
      <c r="D115" s="40">
        <v>59.15</v>
      </c>
    </row>
    <row r="116" spans="1:4" x14ac:dyDescent="0.25">
      <c r="A116" s="38" t="s">
        <v>58</v>
      </c>
      <c r="B116" s="23" t="s">
        <v>38</v>
      </c>
      <c r="C116" s="39">
        <v>24</v>
      </c>
      <c r="D116" s="40">
        <v>2.88</v>
      </c>
    </row>
    <row r="117" spans="1:4" x14ac:dyDescent="0.25">
      <c r="A117" s="38" t="s">
        <v>58</v>
      </c>
      <c r="B117" s="23" t="s">
        <v>39</v>
      </c>
      <c r="C117" s="39">
        <v>91</v>
      </c>
      <c r="D117" s="40">
        <v>81.900000000000006</v>
      </c>
    </row>
    <row r="118" spans="1:4" x14ac:dyDescent="0.25">
      <c r="A118" s="38" t="s">
        <v>58</v>
      </c>
      <c r="B118" s="23" t="s">
        <v>36</v>
      </c>
      <c r="C118" s="39">
        <v>100</v>
      </c>
      <c r="D118" s="40">
        <v>32</v>
      </c>
    </row>
    <row r="119" spans="1:4" x14ac:dyDescent="0.25">
      <c r="A119" s="38" t="s">
        <v>58</v>
      </c>
      <c r="B119" s="23" t="s">
        <v>37</v>
      </c>
      <c r="C119" s="39">
        <v>25</v>
      </c>
      <c r="D119" s="40">
        <v>6.25</v>
      </c>
    </row>
    <row r="120" spans="1:4" x14ac:dyDescent="0.25">
      <c r="A120" s="38" t="s">
        <v>58</v>
      </c>
      <c r="B120" s="23" t="s">
        <v>49</v>
      </c>
      <c r="C120" s="39">
        <v>68</v>
      </c>
      <c r="D120" s="40">
        <v>44.2</v>
      </c>
    </row>
    <row r="121" spans="1:4" x14ac:dyDescent="0.25">
      <c r="A121" s="38" t="s">
        <v>58</v>
      </c>
      <c r="B121" s="23" t="s">
        <v>48</v>
      </c>
      <c r="C121" s="39">
        <v>32</v>
      </c>
      <c r="D121" s="40">
        <v>10.24</v>
      </c>
    </row>
    <row r="122" spans="1:4" x14ac:dyDescent="0.25">
      <c r="A122" s="38" t="s">
        <v>58</v>
      </c>
      <c r="B122" s="23" t="s">
        <v>26</v>
      </c>
      <c r="C122" s="39">
        <v>24</v>
      </c>
      <c r="D122" s="40">
        <v>8.3999999999999986</v>
      </c>
    </row>
    <row r="123" spans="1:4" x14ac:dyDescent="0.25">
      <c r="A123" s="38" t="s">
        <v>58</v>
      </c>
      <c r="B123" s="23" t="s">
        <v>19</v>
      </c>
      <c r="C123" s="39">
        <v>68</v>
      </c>
      <c r="D123" s="40">
        <v>23.799999999999997</v>
      </c>
    </row>
    <row r="124" spans="1:4" x14ac:dyDescent="0.25">
      <c r="A124" s="38" t="s">
        <v>58</v>
      </c>
      <c r="B124" s="23" t="s">
        <v>24</v>
      </c>
      <c r="C124" s="39">
        <v>65</v>
      </c>
      <c r="D124" s="40">
        <v>55.25</v>
      </c>
    </row>
    <row r="125" spans="1:4" x14ac:dyDescent="0.25">
      <c r="A125" s="38" t="s">
        <v>58</v>
      </c>
      <c r="B125" s="23" t="s">
        <v>25</v>
      </c>
      <c r="C125" s="39">
        <v>32</v>
      </c>
      <c r="D125" s="40">
        <v>17.28</v>
      </c>
    </row>
    <row r="126" spans="1:4" x14ac:dyDescent="0.25">
      <c r="A126" s="38" t="s">
        <v>59</v>
      </c>
      <c r="B126" s="23" t="s">
        <v>20</v>
      </c>
      <c r="C126" s="39">
        <v>90</v>
      </c>
      <c r="D126" s="40">
        <v>18.899999999999999</v>
      </c>
    </row>
    <row r="127" spans="1:4" x14ac:dyDescent="0.25">
      <c r="A127" s="38" t="s">
        <v>59</v>
      </c>
      <c r="B127" s="23" t="s">
        <v>31</v>
      </c>
      <c r="C127" s="39">
        <v>84</v>
      </c>
      <c r="D127" s="40">
        <v>26.88</v>
      </c>
    </row>
    <row r="128" spans="1:4" x14ac:dyDescent="0.25">
      <c r="A128" s="38" t="s">
        <v>59</v>
      </c>
      <c r="B128" s="23" t="s">
        <v>47</v>
      </c>
      <c r="C128" s="39">
        <v>75</v>
      </c>
      <c r="D128" s="40">
        <v>48.75</v>
      </c>
    </row>
    <row r="129" spans="1:4" x14ac:dyDescent="0.25">
      <c r="A129" s="38" t="s">
        <v>59</v>
      </c>
      <c r="B129" s="23" t="s">
        <v>45</v>
      </c>
      <c r="C129" s="39">
        <v>60</v>
      </c>
      <c r="D129" s="40">
        <v>19.2</v>
      </c>
    </row>
    <row r="130" spans="1:4" x14ac:dyDescent="0.25">
      <c r="A130" s="38" t="s">
        <v>59</v>
      </c>
      <c r="B130" s="23" t="s">
        <v>42</v>
      </c>
      <c r="C130" s="39">
        <v>23</v>
      </c>
      <c r="D130" s="40">
        <v>8.0499999999999989</v>
      </c>
    </row>
    <row r="131" spans="1:4" x14ac:dyDescent="0.25">
      <c r="A131" s="38" t="s">
        <v>59</v>
      </c>
      <c r="B131" s="23" t="s">
        <v>41</v>
      </c>
      <c r="C131" s="39">
        <v>58</v>
      </c>
      <c r="D131" s="40">
        <v>20.299999999999997</v>
      </c>
    </row>
    <row r="132" spans="1:4" x14ac:dyDescent="0.25">
      <c r="A132" s="38" t="s">
        <v>59</v>
      </c>
      <c r="B132" s="23" t="s">
        <v>46</v>
      </c>
      <c r="C132" s="39">
        <v>68</v>
      </c>
      <c r="D132" s="40">
        <v>34</v>
      </c>
    </row>
    <row r="133" spans="1:4" x14ac:dyDescent="0.25">
      <c r="A133" s="38" t="s">
        <v>59</v>
      </c>
      <c r="B133" s="23" t="s">
        <v>44</v>
      </c>
      <c r="C133" s="39">
        <v>91</v>
      </c>
      <c r="D133" s="40">
        <v>19.11</v>
      </c>
    </row>
    <row r="134" spans="1:4" x14ac:dyDescent="0.25">
      <c r="A134" s="38" t="s">
        <v>59</v>
      </c>
      <c r="B134" s="23" t="s">
        <v>43</v>
      </c>
      <c r="C134" s="39">
        <v>24</v>
      </c>
      <c r="D134" s="40">
        <v>21.6</v>
      </c>
    </row>
    <row r="135" spans="1:4" x14ac:dyDescent="0.25">
      <c r="A135" s="38" t="s">
        <v>59</v>
      </c>
      <c r="B135" s="23" t="s">
        <v>30</v>
      </c>
      <c r="C135" s="39">
        <v>91</v>
      </c>
      <c r="D135" s="40">
        <v>29.12</v>
      </c>
    </row>
    <row r="136" spans="1:4" x14ac:dyDescent="0.25">
      <c r="A136" s="38" t="s">
        <v>59</v>
      </c>
      <c r="B136" s="23" t="s">
        <v>28</v>
      </c>
      <c r="C136" s="39">
        <v>100</v>
      </c>
      <c r="D136" s="40">
        <v>12</v>
      </c>
    </row>
    <row r="137" spans="1:4" x14ac:dyDescent="0.25">
      <c r="A137" s="38" t="s">
        <v>59</v>
      </c>
      <c r="B137" s="23" t="s">
        <v>33</v>
      </c>
      <c r="C137" s="39">
        <v>25</v>
      </c>
      <c r="D137" s="40">
        <v>22.5</v>
      </c>
    </row>
    <row r="138" spans="1:4" x14ac:dyDescent="0.25">
      <c r="A138" s="38" t="s">
        <v>59</v>
      </c>
      <c r="B138" s="23" t="s">
        <v>29</v>
      </c>
      <c r="C138" s="39">
        <v>68</v>
      </c>
      <c r="D138" s="40">
        <v>21.76</v>
      </c>
    </row>
    <row r="139" spans="1:4" x14ac:dyDescent="0.25">
      <c r="A139" s="38" t="s">
        <v>59</v>
      </c>
      <c r="B139" s="23" t="s">
        <v>27</v>
      </c>
      <c r="C139" s="39">
        <v>32</v>
      </c>
      <c r="D139" s="40">
        <v>8</v>
      </c>
    </row>
    <row r="140" spans="1:4" x14ac:dyDescent="0.25">
      <c r="A140" s="38" t="s">
        <v>59</v>
      </c>
      <c r="B140" s="23" t="s">
        <v>32</v>
      </c>
      <c r="C140" s="39">
        <v>24</v>
      </c>
      <c r="D140" s="40">
        <v>15.600000000000001</v>
      </c>
    </row>
    <row r="141" spans="1:4" x14ac:dyDescent="0.25">
      <c r="A141" s="38" t="s">
        <v>59</v>
      </c>
      <c r="B141" s="23" t="s">
        <v>22</v>
      </c>
      <c r="C141" s="39">
        <v>75</v>
      </c>
      <c r="D141" s="40">
        <v>24</v>
      </c>
    </row>
    <row r="142" spans="1:4" x14ac:dyDescent="0.25">
      <c r="A142" s="38" t="s">
        <v>59</v>
      </c>
      <c r="B142" s="23" t="s">
        <v>21</v>
      </c>
      <c r="C142" s="39">
        <v>68</v>
      </c>
      <c r="D142" s="40">
        <v>23.799999999999997</v>
      </c>
    </row>
    <row r="143" spans="1:4" x14ac:dyDescent="0.25">
      <c r="A143" s="38" t="s">
        <v>59</v>
      </c>
      <c r="B143" s="23" t="s">
        <v>23</v>
      </c>
      <c r="C143" s="39">
        <v>91</v>
      </c>
      <c r="D143" s="40">
        <v>31.849999999999998</v>
      </c>
    </row>
    <row r="144" spans="1:4" x14ac:dyDescent="0.25">
      <c r="A144" s="38" t="s">
        <v>59</v>
      </c>
      <c r="B144" s="23" t="s">
        <v>35</v>
      </c>
      <c r="C144" s="39">
        <v>24</v>
      </c>
      <c r="D144" s="40">
        <v>2.88</v>
      </c>
    </row>
    <row r="145" spans="1:4" x14ac:dyDescent="0.25">
      <c r="A145" s="38" t="s">
        <v>59</v>
      </c>
      <c r="B145" s="23" t="s">
        <v>40</v>
      </c>
      <c r="C145" s="39">
        <v>91</v>
      </c>
      <c r="D145" s="40">
        <v>81.900000000000006</v>
      </c>
    </row>
    <row r="146" spans="1:4" x14ac:dyDescent="0.25">
      <c r="A146" s="38" t="s">
        <v>59</v>
      </c>
      <c r="B146" s="23" t="s">
        <v>34</v>
      </c>
      <c r="C146" s="39">
        <v>23</v>
      </c>
      <c r="D146" s="40">
        <v>7.36</v>
      </c>
    </row>
    <row r="147" spans="1:4" x14ac:dyDescent="0.25">
      <c r="A147" s="38" t="s">
        <v>59</v>
      </c>
      <c r="B147" s="23" t="s">
        <v>38</v>
      </c>
      <c r="C147" s="39">
        <v>58</v>
      </c>
      <c r="D147" s="40">
        <v>14.5</v>
      </c>
    </row>
    <row r="148" spans="1:4" x14ac:dyDescent="0.25">
      <c r="A148" s="38" t="s">
        <v>59</v>
      </c>
      <c r="B148" s="23" t="s">
        <v>39</v>
      </c>
      <c r="C148" s="39">
        <v>68</v>
      </c>
      <c r="D148" s="40">
        <v>44.2</v>
      </c>
    </row>
    <row r="149" spans="1:4" x14ac:dyDescent="0.25">
      <c r="A149" s="38" t="s">
        <v>59</v>
      </c>
      <c r="B149" s="23" t="s">
        <v>36</v>
      </c>
      <c r="C149" s="39">
        <v>91</v>
      </c>
      <c r="D149" s="40">
        <v>29.12</v>
      </c>
    </row>
    <row r="150" spans="1:4" x14ac:dyDescent="0.25">
      <c r="A150" s="38" t="s">
        <v>59</v>
      </c>
      <c r="B150" s="23" t="s">
        <v>37</v>
      </c>
      <c r="C150" s="39">
        <v>24</v>
      </c>
      <c r="D150" s="40">
        <v>8.3999999999999986</v>
      </c>
    </row>
    <row r="151" spans="1:4" x14ac:dyDescent="0.25">
      <c r="A151" s="38" t="s">
        <v>59</v>
      </c>
      <c r="B151" s="23" t="s">
        <v>49</v>
      </c>
      <c r="C151" s="39">
        <v>91</v>
      </c>
      <c r="D151" s="40">
        <v>31.849999999999998</v>
      </c>
    </row>
    <row r="152" spans="1:4" x14ac:dyDescent="0.25">
      <c r="A152" s="38" t="s">
        <v>59</v>
      </c>
      <c r="B152" s="23" t="s">
        <v>48</v>
      </c>
      <c r="C152" s="39">
        <v>100</v>
      </c>
      <c r="D152" s="40">
        <v>21</v>
      </c>
    </row>
    <row r="153" spans="1:4" x14ac:dyDescent="0.25">
      <c r="A153" s="38" t="s">
        <v>59</v>
      </c>
      <c r="B153" s="23" t="s">
        <v>26</v>
      </c>
      <c r="C153" s="39">
        <v>32</v>
      </c>
      <c r="D153" s="40">
        <v>28.8</v>
      </c>
    </row>
    <row r="154" spans="1:4" x14ac:dyDescent="0.25">
      <c r="A154" s="38" t="s">
        <v>59</v>
      </c>
      <c r="B154" s="23" t="s">
        <v>19</v>
      </c>
      <c r="C154" s="39">
        <v>24</v>
      </c>
      <c r="D154" s="40">
        <v>7.68</v>
      </c>
    </row>
    <row r="155" spans="1:4" x14ac:dyDescent="0.25">
      <c r="A155" s="38" t="s">
        <v>59</v>
      </c>
      <c r="B155" s="23" t="s">
        <v>24</v>
      </c>
      <c r="C155" s="39">
        <v>75</v>
      </c>
      <c r="D155" s="40">
        <v>9</v>
      </c>
    </row>
    <row r="156" spans="1:4" ht="15.75" thickBot="1" x14ac:dyDescent="0.3">
      <c r="A156" s="41" t="s">
        <v>59</v>
      </c>
      <c r="B156" s="42" t="s">
        <v>25</v>
      </c>
      <c r="C156" s="43">
        <v>68</v>
      </c>
      <c r="D156" s="44">
        <v>61.2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7C9E-DD4F-43CC-BFAD-66B69632E991}">
  <sheetPr codeName="Hoja8">
    <tabColor rgb="FFFFC000"/>
  </sheetPr>
  <dimension ref="A1:F11"/>
  <sheetViews>
    <sheetView showGridLines="0" zoomScale="150" zoomScaleNormal="150" workbookViewId="0">
      <selection activeCell="H6" sqref="H6"/>
    </sheetView>
  </sheetViews>
  <sheetFormatPr baseColWidth="10" defaultRowHeight="15" x14ac:dyDescent="0.25"/>
  <cols>
    <col min="1" max="1" width="17.42578125" bestFit="1" customWidth="1"/>
    <col min="2" max="2" width="15" bestFit="1" customWidth="1"/>
    <col min="3" max="3" width="7.7109375" bestFit="1" customWidth="1"/>
    <col min="4" max="4" width="8.42578125" bestFit="1" customWidth="1"/>
  </cols>
  <sheetData>
    <row r="1" spans="1:6" x14ac:dyDescent="0.25">
      <c r="A1" s="48" t="s">
        <v>61</v>
      </c>
      <c r="B1" s="48" t="s">
        <v>62</v>
      </c>
      <c r="C1" s="48" t="s">
        <v>60</v>
      </c>
      <c r="D1" s="48" t="s">
        <v>63</v>
      </c>
    </row>
    <row r="2" spans="1:6" x14ac:dyDescent="0.25">
      <c r="A2" t="s">
        <v>64</v>
      </c>
      <c r="B2" s="1">
        <v>10</v>
      </c>
      <c r="C2" s="49">
        <v>100000</v>
      </c>
      <c r="D2" s="49">
        <f>_xlfn.RANK.EQ(C2,$C$2:$C$11,0)</f>
        <v>9</v>
      </c>
      <c r="E2">
        <f>_xlfn.RANK.EQ(C2,$C$2:$C$11,0)</f>
        <v>9</v>
      </c>
      <c r="F2">
        <f>_xlfn.RANK.EQ(B2,$B$2:$B$11,0)</f>
        <v>9</v>
      </c>
    </row>
    <row r="3" spans="1:6" x14ac:dyDescent="0.25">
      <c r="A3" t="s">
        <v>65</v>
      </c>
      <c r="B3" s="1">
        <v>15</v>
      </c>
      <c r="C3" s="49">
        <v>120000</v>
      </c>
      <c r="D3" s="49">
        <f t="shared" ref="D3:D11" si="0">_xlfn.RANK.EQ(C3,$C$2:$C$11,0)</f>
        <v>8</v>
      </c>
      <c r="E3">
        <f t="shared" ref="E3:E11" si="1">_xlfn.RANK.EQ(C3,$C$2:$C$11,0)</f>
        <v>8</v>
      </c>
      <c r="F3">
        <f t="shared" ref="F3:F11" si="2">_xlfn.RANK.EQ(B3,$B$2:$B$11,0)</f>
        <v>7</v>
      </c>
    </row>
    <row r="4" spans="1:6" x14ac:dyDescent="0.25">
      <c r="A4" t="s">
        <v>66</v>
      </c>
      <c r="B4" s="1">
        <v>25</v>
      </c>
      <c r="C4" s="49">
        <v>150000</v>
      </c>
      <c r="D4" s="49">
        <f t="shared" si="0"/>
        <v>7</v>
      </c>
      <c r="E4">
        <f t="shared" si="1"/>
        <v>7</v>
      </c>
      <c r="F4">
        <f t="shared" si="2"/>
        <v>3</v>
      </c>
    </row>
    <row r="5" spans="1:6" x14ac:dyDescent="0.25">
      <c r="A5" t="s">
        <v>67</v>
      </c>
      <c r="B5" s="1">
        <v>20</v>
      </c>
      <c r="C5" s="49">
        <v>75000</v>
      </c>
      <c r="D5" s="49">
        <f t="shared" si="0"/>
        <v>10</v>
      </c>
      <c r="E5">
        <f t="shared" si="1"/>
        <v>10</v>
      </c>
      <c r="F5">
        <f t="shared" si="2"/>
        <v>5</v>
      </c>
    </row>
    <row r="6" spans="1:6" x14ac:dyDescent="0.25">
      <c r="A6" t="s">
        <v>68</v>
      </c>
      <c r="B6" s="1">
        <v>22</v>
      </c>
      <c r="C6" s="49">
        <v>180000</v>
      </c>
      <c r="D6" s="49">
        <f t="shared" si="0"/>
        <v>5</v>
      </c>
      <c r="E6">
        <f t="shared" si="1"/>
        <v>5</v>
      </c>
      <c r="F6">
        <f t="shared" si="2"/>
        <v>4</v>
      </c>
    </row>
    <row r="7" spans="1:6" x14ac:dyDescent="0.25">
      <c r="A7" t="s">
        <v>69</v>
      </c>
      <c r="B7" s="1">
        <v>10</v>
      </c>
      <c r="C7" s="49">
        <v>200000</v>
      </c>
      <c r="D7" s="49">
        <f t="shared" si="0"/>
        <v>4</v>
      </c>
      <c r="E7">
        <f t="shared" si="1"/>
        <v>4</v>
      </c>
      <c r="F7">
        <f t="shared" si="2"/>
        <v>9</v>
      </c>
    </row>
    <row r="8" spans="1:6" x14ac:dyDescent="0.25">
      <c r="A8" t="s">
        <v>70</v>
      </c>
      <c r="B8" s="1">
        <v>12</v>
      </c>
      <c r="C8" s="49">
        <v>250000</v>
      </c>
      <c r="D8" s="49">
        <f t="shared" si="0"/>
        <v>1</v>
      </c>
      <c r="E8">
        <f t="shared" si="1"/>
        <v>1</v>
      </c>
      <c r="F8">
        <f t="shared" si="2"/>
        <v>8</v>
      </c>
    </row>
    <row r="9" spans="1:6" x14ac:dyDescent="0.25">
      <c r="A9" t="s">
        <v>71</v>
      </c>
      <c r="B9" s="1">
        <v>18</v>
      </c>
      <c r="C9" s="49">
        <v>160000</v>
      </c>
      <c r="D9" s="49">
        <f t="shared" si="0"/>
        <v>6</v>
      </c>
      <c r="E9">
        <f t="shared" si="1"/>
        <v>6</v>
      </c>
      <c r="F9">
        <f t="shared" si="2"/>
        <v>6</v>
      </c>
    </row>
    <row r="10" spans="1:6" x14ac:dyDescent="0.25">
      <c r="A10" t="s">
        <v>72</v>
      </c>
      <c r="B10" s="1">
        <v>30</v>
      </c>
      <c r="C10" s="49">
        <v>210000</v>
      </c>
      <c r="D10" s="49">
        <f t="shared" si="0"/>
        <v>3</v>
      </c>
      <c r="E10">
        <f t="shared" si="1"/>
        <v>3</v>
      </c>
      <c r="F10">
        <f t="shared" si="2"/>
        <v>2</v>
      </c>
    </row>
    <row r="11" spans="1:6" x14ac:dyDescent="0.25">
      <c r="A11" t="s">
        <v>73</v>
      </c>
      <c r="B11" s="1">
        <v>35</v>
      </c>
      <c r="C11" s="49">
        <v>215000</v>
      </c>
      <c r="D11" s="49">
        <f t="shared" si="0"/>
        <v>2</v>
      </c>
      <c r="E11">
        <f t="shared" si="1"/>
        <v>2</v>
      </c>
      <c r="F11">
        <f t="shared" si="2"/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EA11-1045-401A-AC68-2C5EA75E03E7}">
  <sheetPr codeName="Hoja1"/>
  <dimension ref="A1:C7"/>
  <sheetViews>
    <sheetView tabSelected="1" zoomScale="150" zoomScaleNormal="150" workbookViewId="0">
      <selection activeCell="C5" sqref="C5:C7"/>
    </sheetView>
  </sheetViews>
  <sheetFormatPr baseColWidth="10" defaultRowHeight="15" x14ac:dyDescent="0.25"/>
  <cols>
    <col min="1" max="1" width="14.85546875" bestFit="1" customWidth="1"/>
    <col min="2" max="2" width="10.5703125" customWidth="1"/>
    <col min="3" max="3" width="11.140625" bestFit="1" customWidth="1"/>
  </cols>
  <sheetData>
    <row r="1" spans="1:3" x14ac:dyDescent="0.25">
      <c r="A1" s="50" t="s">
        <v>74</v>
      </c>
      <c r="B1" s="51">
        <v>24</v>
      </c>
    </row>
    <row r="2" spans="1:3" x14ac:dyDescent="0.25">
      <c r="A2" s="50" t="s">
        <v>75</v>
      </c>
      <c r="B2" s="51">
        <v>12</v>
      </c>
    </row>
    <row r="4" spans="1:3" x14ac:dyDescent="0.25">
      <c r="A4" s="52" t="s">
        <v>76</v>
      </c>
      <c r="B4" s="52" t="s">
        <v>81</v>
      </c>
      <c r="C4" s="52" t="s">
        <v>77</v>
      </c>
    </row>
    <row r="5" spans="1:3" x14ac:dyDescent="0.25">
      <c r="A5" s="23" t="s">
        <v>78</v>
      </c>
      <c r="B5" s="58" t="b">
        <v>0</v>
      </c>
      <c r="C5" s="23">
        <f>IF(B5,$B$1,$B$2)</f>
        <v>12</v>
      </c>
    </row>
    <row r="6" spans="1:3" x14ac:dyDescent="0.25">
      <c r="A6" s="23" t="s">
        <v>79</v>
      </c>
      <c r="B6" s="58" t="b">
        <v>1</v>
      </c>
      <c r="C6" s="23">
        <f t="shared" ref="C6:C7" si="0">IF(B6,$B$1,$B$2)</f>
        <v>24</v>
      </c>
    </row>
    <row r="7" spans="1:3" x14ac:dyDescent="0.25">
      <c r="A7" s="23" t="s">
        <v>80</v>
      </c>
      <c r="B7" s="58" t="b">
        <v>1</v>
      </c>
      <c r="C7" s="23">
        <f t="shared" si="0"/>
        <v>24</v>
      </c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9220" r:id="rId3" name="CheckBox3">
          <controlPr defaultSize="0" autoLine="0" linkedCell="B7" r:id="rId4">
            <anchor moveWithCells="1">
              <from>
                <xdr:col>1</xdr:col>
                <xdr:colOff>276225</xdr:colOff>
                <xdr:row>6</xdr:row>
                <xdr:rowOff>19050</xdr:rowOff>
              </from>
              <to>
                <xdr:col>1</xdr:col>
                <xdr:colOff>428625</xdr:colOff>
                <xdr:row>6</xdr:row>
                <xdr:rowOff>180975</xdr:rowOff>
              </to>
            </anchor>
          </controlPr>
        </control>
      </mc:Choice>
      <mc:Fallback>
        <control shapeId="9220" r:id="rId3" name="CheckBox3"/>
      </mc:Fallback>
    </mc:AlternateContent>
    <mc:AlternateContent xmlns:mc="http://schemas.openxmlformats.org/markup-compatibility/2006">
      <mc:Choice Requires="x14">
        <control shapeId="9219" r:id="rId5" name="CheckBox2">
          <controlPr defaultSize="0" autoLine="0" linkedCell="B6" r:id="rId6">
            <anchor moveWithCells="1">
              <from>
                <xdr:col>1</xdr:col>
                <xdr:colOff>276225</xdr:colOff>
                <xdr:row>5</xdr:row>
                <xdr:rowOff>19050</xdr:rowOff>
              </from>
              <to>
                <xdr:col>1</xdr:col>
                <xdr:colOff>428625</xdr:colOff>
                <xdr:row>5</xdr:row>
                <xdr:rowOff>180975</xdr:rowOff>
              </to>
            </anchor>
          </controlPr>
        </control>
      </mc:Choice>
      <mc:Fallback>
        <control shapeId="9219" r:id="rId5" name="CheckBox2"/>
      </mc:Fallback>
    </mc:AlternateContent>
    <mc:AlternateContent xmlns:mc="http://schemas.openxmlformats.org/markup-compatibility/2006">
      <mc:Choice Requires="x14">
        <control shapeId="9218" r:id="rId7" name="CheckBox1">
          <controlPr defaultSize="0" autoLine="0" linkedCell="B5" r:id="rId8">
            <anchor moveWithCells="1">
              <from>
                <xdr:col>1</xdr:col>
                <xdr:colOff>276225</xdr:colOff>
                <xdr:row>4</xdr:row>
                <xdr:rowOff>19050</xdr:rowOff>
              </from>
              <to>
                <xdr:col>1</xdr:col>
                <xdr:colOff>428625</xdr:colOff>
                <xdr:row>4</xdr:row>
                <xdr:rowOff>180975</xdr:rowOff>
              </to>
            </anchor>
          </controlPr>
        </control>
      </mc:Choice>
      <mc:Fallback>
        <control shapeId="9218" r:id="rId7" name="CheckBox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4FF7EA38-E220-492D-B914-EAB15173ABA2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C99F5F32-355D-48D5-AA1E-6E01C95F3BAF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SumaProducto</vt:lpstr>
      <vt:lpstr>Acumulados</vt:lpstr>
      <vt:lpstr>Tabla</vt:lpstr>
      <vt:lpstr>Hoja1</vt:lpstr>
      <vt:lpstr>Datos</vt:lpstr>
      <vt:lpstr>Jerarquia</vt:lpstr>
      <vt:lpstr>Insertar un 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2019-01-28T17:20:08Z</dcterms:created>
  <dcterms:modified xsi:type="dcterms:W3CDTF">2020-11-20T06:58:35Z</dcterms:modified>
</cp:coreProperties>
</file>