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Gestión Finanzas/Clase 2/"/>
    </mc:Choice>
  </mc:AlternateContent>
  <xr:revisionPtr revIDLastSave="0" documentId="8_{FB277139-2A83-4740-BD10-57E25A817D4F}" xr6:coauthVersionLast="45" xr6:coauthVersionMax="45" xr10:uidLastSave="{00000000-0000-0000-0000-000000000000}"/>
  <bookViews>
    <workbookView xWindow="2640" yWindow="2640" windowWidth="43200" windowHeight="11835" tabRatio="900" xr2:uid="{92CC657A-38E7-4A41-B255-05C7AC6466A0}"/>
  </bookViews>
  <sheets>
    <sheet name="Cta Resultados" sheetId="6" r:id="rId1"/>
    <sheet name="Facturación" sheetId="12" r:id="rId2"/>
    <sheet name="Gastos" sheetId="1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3" i="6" l="1"/>
  <c r="T3" i="6"/>
  <c r="U3" i="6"/>
  <c r="V3" i="6"/>
  <c r="W3" i="6"/>
  <c r="X3" i="6"/>
  <c r="Y3" i="6"/>
  <c r="Z3" i="6"/>
  <c r="AA3" i="6"/>
  <c r="AB3" i="6"/>
  <c r="AC3" i="6"/>
  <c r="R3" i="6"/>
  <c r="C3" i="6"/>
  <c r="D3" i="6"/>
  <c r="E3" i="6"/>
  <c r="F3" i="6"/>
  <c r="G3" i="6"/>
  <c r="H3" i="6"/>
  <c r="I3" i="6"/>
  <c r="J3" i="6"/>
  <c r="K3" i="6"/>
  <c r="L3" i="6"/>
  <c r="M3" i="6"/>
  <c r="B3" i="6"/>
  <c r="C18" i="6" l="1"/>
  <c r="S18" i="6" s="1"/>
  <c r="D18" i="6"/>
  <c r="T18" i="6" s="1"/>
  <c r="E18" i="6"/>
  <c r="U18" i="6" s="1"/>
  <c r="F18" i="6"/>
  <c r="V18" i="6" s="1"/>
  <c r="G18" i="6"/>
  <c r="W18" i="6" s="1"/>
  <c r="H18" i="6"/>
  <c r="X18" i="6" s="1"/>
  <c r="I18" i="6"/>
  <c r="Y18" i="6" s="1"/>
  <c r="J18" i="6"/>
  <c r="Z18" i="6" s="1"/>
  <c r="K18" i="6"/>
  <c r="AA18" i="6" s="1"/>
  <c r="L18" i="6"/>
  <c r="AB18" i="6"/>
  <c r="M18" i="6"/>
  <c r="AC18" i="6"/>
  <c r="B18" i="6"/>
  <c r="R18" i="6" s="1"/>
  <c r="T20" i="13"/>
  <c r="S20" i="13"/>
  <c r="R20" i="13"/>
  <c r="Q20" i="13"/>
  <c r="T19" i="13"/>
  <c r="S19" i="13"/>
  <c r="R19" i="13"/>
  <c r="Q19" i="13"/>
  <c r="T18" i="13"/>
  <c r="S18" i="13"/>
  <c r="R18" i="13"/>
  <c r="Q18" i="13"/>
  <c r="N20" i="13"/>
  <c r="M20" i="13"/>
  <c r="L20" i="13"/>
  <c r="K20" i="13"/>
  <c r="J20" i="13"/>
  <c r="I20" i="13"/>
  <c r="H20" i="13"/>
  <c r="G20" i="13"/>
  <c r="F20" i="13"/>
  <c r="E20" i="13"/>
  <c r="D20" i="13"/>
  <c r="C20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N18" i="13"/>
  <c r="M18" i="13"/>
  <c r="L18" i="13"/>
  <c r="K18" i="13"/>
  <c r="J18" i="13"/>
  <c r="I18" i="13"/>
  <c r="H18" i="13"/>
  <c r="G18" i="13"/>
  <c r="F18" i="13"/>
  <c r="E18" i="13"/>
  <c r="D18" i="13"/>
  <c r="C18" i="13"/>
  <c r="C26" i="6"/>
  <c r="S26" i="6" s="1"/>
  <c r="D26" i="6"/>
  <c r="T26" i="6" s="1"/>
  <c r="E26" i="6"/>
  <c r="U26" i="6" s="1"/>
  <c r="F26" i="6"/>
  <c r="V26" i="6" s="1"/>
  <c r="G26" i="6"/>
  <c r="W26" i="6" s="1"/>
  <c r="H26" i="6"/>
  <c r="X26" i="6"/>
  <c r="I26" i="6"/>
  <c r="Y26" i="6" s="1"/>
  <c r="J26" i="6"/>
  <c r="Z26" i="6" s="1"/>
  <c r="K26" i="6"/>
  <c r="AA26" i="6" s="1"/>
  <c r="L26" i="6"/>
  <c r="AB26" i="6" s="1"/>
  <c r="M26" i="6"/>
  <c r="AC26" i="6" s="1"/>
  <c r="B26" i="6"/>
  <c r="R26" i="6" s="1"/>
  <c r="C27" i="6"/>
  <c r="S27" i="6"/>
  <c r="D27" i="6"/>
  <c r="T27" i="6"/>
  <c r="E27" i="6"/>
  <c r="U27" i="6" s="1"/>
  <c r="F27" i="6"/>
  <c r="V27" i="6" s="1"/>
  <c r="G27" i="6"/>
  <c r="W27" i="6"/>
  <c r="H27" i="6"/>
  <c r="X27" i="6"/>
  <c r="I27" i="6"/>
  <c r="Y27" i="6" s="1"/>
  <c r="J27" i="6"/>
  <c r="Z27" i="6" s="1"/>
  <c r="K27" i="6"/>
  <c r="AA27" i="6" s="1"/>
  <c r="L27" i="6"/>
  <c r="AB27" i="6"/>
  <c r="M27" i="6"/>
  <c r="AC27" i="6" s="1"/>
  <c r="B27" i="6"/>
  <c r="N25" i="6"/>
  <c r="C15" i="6"/>
  <c r="S15" i="6" s="1"/>
  <c r="D15" i="6"/>
  <c r="T15" i="6" s="1"/>
  <c r="E15" i="6"/>
  <c r="U15" i="6" s="1"/>
  <c r="F15" i="6"/>
  <c r="V15" i="6" s="1"/>
  <c r="G15" i="6"/>
  <c r="W15" i="6" s="1"/>
  <c r="H15" i="6"/>
  <c r="X15" i="6" s="1"/>
  <c r="I15" i="6"/>
  <c r="Y15" i="6" s="1"/>
  <c r="J15" i="6"/>
  <c r="Z15" i="6" s="1"/>
  <c r="K15" i="6"/>
  <c r="AA15" i="6" s="1"/>
  <c r="L15" i="6"/>
  <c r="AB15" i="6" s="1"/>
  <c r="M15" i="6"/>
  <c r="AC15" i="6"/>
  <c r="B15" i="6"/>
  <c r="R15" i="6" s="1"/>
  <c r="C17" i="6"/>
  <c r="S17" i="6" s="1"/>
  <c r="D17" i="6"/>
  <c r="T17" i="6" s="1"/>
  <c r="E17" i="6"/>
  <c r="U17" i="6" s="1"/>
  <c r="F17" i="6"/>
  <c r="V17" i="6" s="1"/>
  <c r="G17" i="6"/>
  <c r="W17" i="6" s="1"/>
  <c r="H17" i="6"/>
  <c r="X17" i="6" s="1"/>
  <c r="I17" i="6"/>
  <c r="Y17" i="6"/>
  <c r="J17" i="6"/>
  <c r="Z17" i="6" s="1"/>
  <c r="K17" i="6"/>
  <c r="AA17" i="6" s="1"/>
  <c r="L17" i="6"/>
  <c r="AB17" i="6" s="1"/>
  <c r="M17" i="6"/>
  <c r="AC17" i="6"/>
  <c r="B17" i="6"/>
  <c r="R17" i="6" s="1"/>
  <c r="C14" i="6"/>
  <c r="S14" i="6" s="1"/>
  <c r="D14" i="6"/>
  <c r="T14" i="6" s="1"/>
  <c r="E14" i="6"/>
  <c r="U14" i="6"/>
  <c r="F14" i="6"/>
  <c r="V14" i="6" s="1"/>
  <c r="G14" i="6"/>
  <c r="W14" i="6" s="1"/>
  <c r="H14" i="6"/>
  <c r="X14" i="6" s="1"/>
  <c r="I14" i="6"/>
  <c r="Y14" i="6" s="1"/>
  <c r="J14" i="6"/>
  <c r="Z14" i="6" s="1"/>
  <c r="K14" i="6"/>
  <c r="AA14" i="6" s="1"/>
  <c r="L14" i="6"/>
  <c r="AB14" i="6" s="1"/>
  <c r="M14" i="6"/>
  <c r="AC14" i="6" s="1"/>
  <c r="B14" i="6"/>
  <c r="R14" i="6" s="1"/>
  <c r="C16" i="6"/>
  <c r="S16" i="6" s="1"/>
  <c r="D16" i="6"/>
  <c r="T16" i="6" s="1"/>
  <c r="E16" i="6"/>
  <c r="U16" i="6" s="1"/>
  <c r="F16" i="6"/>
  <c r="V16" i="6" s="1"/>
  <c r="G16" i="6"/>
  <c r="W16" i="6" s="1"/>
  <c r="H16" i="6"/>
  <c r="X16" i="6" s="1"/>
  <c r="I16" i="6"/>
  <c r="Y16" i="6" s="1"/>
  <c r="J16" i="6"/>
  <c r="Z16" i="6" s="1"/>
  <c r="K16" i="6"/>
  <c r="AA16" i="6" s="1"/>
  <c r="L16" i="6"/>
  <c r="AB16" i="6" s="1"/>
  <c r="M16" i="6"/>
  <c r="AC16" i="6" s="1"/>
  <c r="B16" i="6"/>
  <c r="C13" i="6"/>
  <c r="S13" i="6"/>
  <c r="D13" i="6"/>
  <c r="T13" i="6"/>
  <c r="E13" i="6"/>
  <c r="U13" i="6" s="1"/>
  <c r="F13" i="6"/>
  <c r="V13" i="6" s="1"/>
  <c r="G13" i="6"/>
  <c r="W13" i="6" s="1"/>
  <c r="H13" i="6"/>
  <c r="X13" i="6"/>
  <c r="I13" i="6"/>
  <c r="Y13" i="6" s="1"/>
  <c r="J13" i="6"/>
  <c r="Z13" i="6" s="1"/>
  <c r="K13" i="6"/>
  <c r="AA13" i="6"/>
  <c r="L13" i="6"/>
  <c r="AB13" i="6"/>
  <c r="M13" i="6"/>
  <c r="AC13" i="6" s="1"/>
  <c r="B13" i="6"/>
  <c r="R13" i="6" s="1"/>
  <c r="C12" i="6"/>
  <c r="S12" i="6"/>
  <c r="D12" i="6"/>
  <c r="T12" i="6"/>
  <c r="E12" i="6"/>
  <c r="U12" i="6" s="1"/>
  <c r="F12" i="6"/>
  <c r="V12" i="6" s="1"/>
  <c r="G12" i="6"/>
  <c r="W12" i="6"/>
  <c r="H12" i="6"/>
  <c r="I12" i="6"/>
  <c r="Y12" i="6" s="1"/>
  <c r="J12" i="6"/>
  <c r="Z12" i="6" s="1"/>
  <c r="K12" i="6"/>
  <c r="AA12" i="6" s="1"/>
  <c r="L12" i="6"/>
  <c r="AB12" i="6" s="1"/>
  <c r="M12" i="6"/>
  <c r="B12" i="6"/>
  <c r="B10" i="6" s="1"/>
  <c r="R12" i="6"/>
  <c r="C11" i="6"/>
  <c r="D11" i="6"/>
  <c r="T11" i="6" s="1"/>
  <c r="E11" i="6"/>
  <c r="F11" i="6"/>
  <c r="G11" i="6"/>
  <c r="G10" i="6" s="1"/>
  <c r="H11" i="6"/>
  <c r="I11" i="6"/>
  <c r="Y11" i="6" s="1"/>
  <c r="J11" i="6"/>
  <c r="Z11" i="6" s="1"/>
  <c r="K11" i="6"/>
  <c r="L11" i="6"/>
  <c r="L10" i="6" s="1"/>
  <c r="M11" i="6"/>
  <c r="B11" i="6"/>
  <c r="C7" i="6"/>
  <c r="D7" i="6"/>
  <c r="E7" i="6"/>
  <c r="U7" i="6" s="1"/>
  <c r="F7" i="6"/>
  <c r="G7" i="6"/>
  <c r="H7" i="6"/>
  <c r="X7" i="6" s="1"/>
  <c r="I7" i="6"/>
  <c r="J7" i="6"/>
  <c r="K7" i="6"/>
  <c r="AA7" i="6" s="1"/>
  <c r="L7" i="6"/>
  <c r="M7" i="6"/>
  <c r="AC7" i="6" s="1"/>
  <c r="B7" i="6"/>
  <c r="B21" i="6" s="1"/>
  <c r="C5" i="6"/>
  <c r="S5" i="6"/>
  <c r="D5" i="6"/>
  <c r="T5" i="6" s="1"/>
  <c r="E5" i="6"/>
  <c r="U5" i="6" s="1"/>
  <c r="F5" i="6"/>
  <c r="F6" i="6" s="1"/>
  <c r="V5" i="6"/>
  <c r="G5" i="6"/>
  <c r="W5" i="6" s="1"/>
  <c r="H5" i="6"/>
  <c r="N5" i="6" s="1"/>
  <c r="I5" i="6"/>
  <c r="Y5" i="6" s="1"/>
  <c r="J5" i="6"/>
  <c r="J6" i="6" s="1"/>
  <c r="K5" i="6"/>
  <c r="AA5" i="6" s="1"/>
  <c r="L5" i="6"/>
  <c r="AB5" i="6"/>
  <c r="M5" i="6"/>
  <c r="AC5" i="6" s="1"/>
  <c r="B5" i="6"/>
  <c r="B6" i="6" s="1"/>
  <c r="R5" i="6"/>
  <c r="N24" i="13"/>
  <c r="M24" i="13"/>
  <c r="L24" i="13"/>
  <c r="K24" i="13"/>
  <c r="J24" i="13"/>
  <c r="I24" i="13"/>
  <c r="H24" i="13"/>
  <c r="G24" i="13"/>
  <c r="F24" i="13"/>
  <c r="E24" i="13"/>
  <c r="D24" i="13"/>
  <c r="C24" i="13"/>
  <c r="S24" i="13"/>
  <c r="T24" i="13"/>
  <c r="U24" i="13"/>
  <c r="V24" i="13"/>
  <c r="W24" i="13"/>
  <c r="X24" i="13"/>
  <c r="Y24" i="13"/>
  <c r="Z24" i="13"/>
  <c r="AA24" i="13"/>
  <c r="AB24" i="13"/>
  <c r="Q24" i="13"/>
  <c r="R24" i="13"/>
  <c r="C10" i="6"/>
  <c r="U11" i="6"/>
  <c r="X11" i="6"/>
  <c r="AA11" i="6"/>
  <c r="W11" i="6"/>
  <c r="AC11" i="6"/>
  <c r="V11" i="6"/>
  <c r="Z7" i="6"/>
  <c r="R11" i="6"/>
  <c r="Y7" i="6"/>
  <c r="V7" i="6"/>
  <c r="AC12" i="6"/>
  <c r="R27" i="6"/>
  <c r="AB7" i="6"/>
  <c r="T7" i="6"/>
  <c r="W7" i="6"/>
  <c r="S7" i="6"/>
  <c r="C21" i="6"/>
  <c r="S11" i="6"/>
  <c r="R16" i="6"/>
  <c r="L6" i="6"/>
  <c r="D6" i="6"/>
  <c r="K6" i="6"/>
  <c r="G6" i="6"/>
  <c r="C6" i="6"/>
  <c r="I6" i="6"/>
  <c r="E6" i="6"/>
  <c r="AD25" i="6"/>
  <c r="N15" i="6" l="1"/>
  <c r="K10" i="6"/>
  <c r="K22" i="6" s="1"/>
  <c r="K28" i="6" s="1"/>
  <c r="K30" i="6" s="1"/>
  <c r="K31" i="6" s="1"/>
  <c r="X5" i="6"/>
  <c r="AB11" i="6"/>
  <c r="AB10" i="6" s="1"/>
  <c r="AB22" i="6" s="1"/>
  <c r="F10" i="6"/>
  <c r="F22" i="6" s="1"/>
  <c r="H10" i="6"/>
  <c r="H21" i="6" s="1"/>
  <c r="Z5" i="6"/>
  <c r="C22" i="6"/>
  <c r="C28" i="6" s="1"/>
  <c r="C30" i="6" s="1"/>
  <c r="C31" i="6" s="1"/>
  <c r="H6" i="6"/>
  <c r="C23" i="6"/>
  <c r="G21" i="6"/>
  <c r="G22" i="6"/>
  <c r="AD26" i="6"/>
  <c r="M22" i="6"/>
  <c r="AD18" i="6"/>
  <c r="L22" i="6"/>
  <c r="L21" i="6"/>
  <c r="M6" i="6"/>
  <c r="N13" i="6"/>
  <c r="B22" i="6"/>
  <c r="N12" i="6"/>
  <c r="X12" i="6"/>
  <c r="AD12" i="6" s="1"/>
  <c r="I10" i="6"/>
  <c r="J10" i="6"/>
  <c r="N14" i="6"/>
  <c r="N3" i="6"/>
  <c r="N6" i="6" s="1"/>
  <c r="N16" i="6"/>
  <c r="E10" i="6"/>
  <c r="E22" i="6" s="1"/>
  <c r="N17" i="6"/>
  <c r="K21" i="6"/>
  <c r="N7" i="6"/>
  <c r="N27" i="6"/>
  <c r="M10" i="6"/>
  <c r="M21" i="6" s="1"/>
  <c r="N26" i="6"/>
  <c r="N18" i="6"/>
  <c r="R7" i="6"/>
  <c r="R8" i="6" s="1"/>
  <c r="D10" i="6"/>
  <c r="N11" i="6"/>
  <c r="Z8" i="6"/>
  <c r="T8" i="6"/>
  <c r="AB8" i="6"/>
  <c r="W8" i="6"/>
  <c r="V8" i="6"/>
  <c r="W10" i="6"/>
  <c r="W19" i="6" s="1"/>
  <c r="Z10" i="6"/>
  <c r="Z22" i="6" s="1"/>
  <c r="V10" i="6"/>
  <c r="V22" i="6" s="1"/>
  <c r="AD17" i="6"/>
  <c r="AC8" i="6"/>
  <c r="U10" i="6"/>
  <c r="U22" i="6" s="1"/>
  <c r="U28" i="6" s="1"/>
  <c r="U30" i="6" s="1"/>
  <c r="U31" i="6" s="1"/>
  <c r="AD3" i="6"/>
  <c r="U8" i="6"/>
  <c r="T10" i="6"/>
  <c r="T19" i="6" s="1"/>
  <c r="AD14" i="6"/>
  <c r="AC10" i="6"/>
  <c r="AC19" i="6" s="1"/>
  <c r="AD27" i="6"/>
  <c r="X8" i="6"/>
  <c r="AD13" i="6"/>
  <c r="AA10" i="6"/>
  <c r="AA19" i="6" s="1"/>
  <c r="Y8" i="6"/>
  <c r="AD16" i="6"/>
  <c r="Y10" i="6"/>
  <c r="Y21" i="6" s="1"/>
  <c r="S8" i="6"/>
  <c r="AD15" i="6"/>
  <c r="S10" i="6"/>
  <c r="S19" i="6" s="1"/>
  <c r="R10" i="6"/>
  <c r="AA8" i="6"/>
  <c r="K23" i="6" l="1"/>
  <c r="AD5" i="6"/>
  <c r="AD11" i="6"/>
  <c r="F28" i="6"/>
  <c r="F30" i="6" s="1"/>
  <c r="F31" i="6" s="1"/>
  <c r="F23" i="6"/>
  <c r="H22" i="6"/>
  <c r="H23" i="6" s="1"/>
  <c r="F21" i="6"/>
  <c r="D21" i="6"/>
  <c r="D22" i="6"/>
  <c r="L23" i="6"/>
  <c r="L28" i="6"/>
  <c r="L30" i="6" s="1"/>
  <c r="L31" i="6" s="1"/>
  <c r="N10" i="6"/>
  <c r="B23" i="6"/>
  <c r="B28" i="6"/>
  <c r="G23" i="6"/>
  <c r="G28" i="6"/>
  <c r="G30" i="6" s="1"/>
  <c r="G31" i="6" s="1"/>
  <c r="I21" i="6"/>
  <c r="I22" i="6"/>
  <c r="X10" i="6"/>
  <c r="X19" i="6" s="1"/>
  <c r="AD7" i="6"/>
  <c r="AD8" i="6" s="1"/>
  <c r="E23" i="6"/>
  <c r="E28" i="6"/>
  <c r="E30" i="6" s="1"/>
  <c r="M23" i="6"/>
  <c r="M28" i="6"/>
  <c r="M30" i="6" s="1"/>
  <c r="M31" i="6" s="1"/>
  <c r="H28" i="6"/>
  <c r="H30" i="6" s="1"/>
  <c r="H31" i="6" s="1"/>
  <c r="J22" i="6"/>
  <c r="J21" i="6"/>
  <c r="E21" i="6"/>
  <c r="T21" i="6"/>
  <c r="Z19" i="6"/>
  <c r="T22" i="6"/>
  <c r="T28" i="6" s="1"/>
  <c r="T30" i="6" s="1"/>
  <c r="V21" i="6"/>
  <c r="Z21" i="6"/>
  <c r="V19" i="6"/>
  <c r="U23" i="6"/>
  <c r="W22" i="6"/>
  <c r="W23" i="6" s="1"/>
  <c r="W21" i="6"/>
  <c r="Y22" i="6"/>
  <c r="Y23" i="6" s="1"/>
  <c r="Y19" i="6"/>
  <c r="U19" i="6"/>
  <c r="AC22" i="6"/>
  <c r="AC23" i="6" s="1"/>
  <c r="U21" i="6"/>
  <c r="AC21" i="6"/>
  <c r="S22" i="6"/>
  <c r="S23" i="6" s="1"/>
  <c r="AB19" i="6"/>
  <c r="AB21" i="6"/>
  <c r="S21" i="6"/>
  <c r="AA21" i="6"/>
  <c r="AA22" i="6"/>
  <c r="AA28" i="6" s="1"/>
  <c r="AA30" i="6" s="1"/>
  <c r="AA31" i="6" s="1"/>
  <c r="V23" i="6"/>
  <c r="V28" i="6"/>
  <c r="V30" i="6" s="1"/>
  <c r="V31" i="6" s="1"/>
  <c r="Z23" i="6"/>
  <c r="Z28" i="6"/>
  <c r="Z30" i="6" s="1"/>
  <c r="Z31" i="6" s="1"/>
  <c r="R19" i="6"/>
  <c r="R22" i="6"/>
  <c r="R21" i="6"/>
  <c r="AB28" i="6"/>
  <c r="AB30" i="6" s="1"/>
  <c r="AB31" i="6" s="1"/>
  <c r="AB23" i="6"/>
  <c r="N22" i="6" l="1"/>
  <c r="N21" i="6"/>
  <c r="X21" i="6"/>
  <c r="AD21" i="6" s="1"/>
  <c r="E31" i="6"/>
  <c r="B30" i="6"/>
  <c r="AD10" i="6"/>
  <c r="D28" i="6"/>
  <c r="D30" i="6" s="1"/>
  <c r="D31" i="6" s="1"/>
  <c r="D23" i="6"/>
  <c r="X22" i="6"/>
  <c r="X23" i="6" s="1"/>
  <c r="J23" i="6"/>
  <c r="J28" i="6"/>
  <c r="J30" i="6" s="1"/>
  <c r="J31" i="6" s="1"/>
  <c r="I28" i="6"/>
  <c r="I30" i="6" s="1"/>
  <c r="I31" i="6" s="1"/>
  <c r="I23" i="6"/>
  <c r="T23" i="6"/>
  <c r="W28" i="6"/>
  <c r="W30" i="6" s="1"/>
  <c r="W31" i="6" s="1"/>
  <c r="AC28" i="6"/>
  <c r="AC30" i="6" s="1"/>
  <c r="AC31" i="6" s="1"/>
  <c r="Y28" i="6"/>
  <c r="Y30" i="6" s="1"/>
  <c r="Y31" i="6" s="1"/>
  <c r="S28" i="6"/>
  <c r="S30" i="6" s="1"/>
  <c r="S31" i="6" s="1"/>
  <c r="AA23" i="6"/>
  <c r="R28" i="6"/>
  <c r="R23" i="6"/>
  <c r="T31" i="6"/>
  <c r="AD22" i="6" l="1"/>
  <c r="X28" i="6"/>
  <c r="X30" i="6" s="1"/>
  <c r="X31" i="6" s="1"/>
  <c r="B31" i="6"/>
  <c r="N30" i="6"/>
  <c r="N31" i="6" s="1"/>
  <c r="N28" i="6"/>
  <c r="R30" i="6"/>
  <c r="AD28" i="6" l="1"/>
  <c r="R31" i="6"/>
  <c r="AD30" i="6"/>
  <c r="AD31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Antonio Saiz</author>
  </authors>
  <commentList>
    <comment ref="BO4" authorId="0" shapeId="0" xr:uid="{56BCF7F2-0C93-4EE8-9534-A40FC168704A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provisional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Antonio Saiz</author>
  </authors>
  <commentList>
    <comment ref="S6" authorId="0" shapeId="0" xr:uid="{0109E081-B7C7-4180-80D5-F92D10CE6C1D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fianza 646 €</t>
        </r>
      </text>
    </comment>
    <comment ref="T8" authorId="0" shapeId="0" xr:uid="{2E40B24F-5398-4648-B10F-401AE8946E3B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provisional</t>
        </r>
      </text>
    </comment>
    <comment ref="I22" authorId="0" shapeId="0" xr:uid="{E965B94A-D5DE-4861-A322-8908EA85DD0A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Aire acondicionado</t>
        </r>
      </text>
    </comment>
    <comment ref="N22" authorId="0" shapeId="0" xr:uid="{55B05DD6-18A4-4E68-AEE6-A755CECCBDDD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intereses BBVA</t>
        </r>
      </text>
    </comment>
  </commentList>
</comments>
</file>

<file path=xl/sharedStrings.xml><?xml version="1.0" encoding="utf-8"?>
<sst xmlns="http://schemas.openxmlformats.org/spreadsheetml/2006/main" count="242" uniqueCount="110">
  <si>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</si>
  <si>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</si>
  <si>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</si>
  <si>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</si>
  <si>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</si>
  <si>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</si>
  <si>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</si>
  <si>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</si>
  <si>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</si>
  <si>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</si>
  <si>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</si>
  <si>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</si>
  <si>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</si>
  <si>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</si>
  <si>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</si>
  <si>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</si>
  <si>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</si>
  <si>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JUNIO</t>
  </si>
  <si>
    <t>JULIO</t>
  </si>
  <si>
    <t>AGOSTO</t>
  </si>
  <si>
    <t>SEPTIEMBRE</t>
  </si>
  <si>
    <t>OCTUBRE</t>
  </si>
  <si>
    <t>DICIEMBRE</t>
  </si>
  <si>
    <t>Ingresos</t>
  </si>
  <si>
    <t>Coste Personal</t>
  </si>
  <si>
    <t>Gastos Indirectos</t>
  </si>
  <si>
    <t>Resultado Operativo</t>
  </si>
  <si>
    <t>Total Gastos</t>
  </si>
  <si>
    <t>Amortizaciones</t>
  </si>
  <si>
    <t>Resultado de Explotación</t>
  </si>
  <si>
    <t>Suministro</t>
  </si>
  <si>
    <t>Servicios Profesionales</t>
  </si>
  <si>
    <t xml:space="preserve">Mantenimiento </t>
  </si>
  <si>
    <t>Colaborador Jurídico</t>
  </si>
  <si>
    <t>Agua</t>
  </si>
  <si>
    <t>Publicidad, RRSS, WEB</t>
  </si>
  <si>
    <t>Ratio Personal</t>
  </si>
  <si>
    <t>Ratio gastos Indirectos</t>
  </si>
  <si>
    <t>Gasto Extraor / Finan</t>
  </si>
  <si>
    <t>Resultado Neto antes de I.S.</t>
  </si>
  <si>
    <t>Seguros</t>
  </si>
  <si>
    <t>Alquiler</t>
  </si>
  <si>
    <t>2019 Budget</t>
  </si>
  <si>
    <t xml:space="preserve"> </t>
  </si>
  <si>
    <t>agosto 2016</t>
  </si>
  <si>
    <t>septiembre 2016</t>
  </si>
  <si>
    <t>octubre 2016</t>
  </si>
  <si>
    <t>noviembre 2016</t>
  </si>
  <si>
    <t>diciembre 2016</t>
  </si>
  <si>
    <t>enero 2017</t>
  </si>
  <si>
    <t>febrero 2017</t>
  </si>
  <si>
    <t>marzo 2017</t>
  </si>
  <si>
    <t>abril 2017</t>
  </si>
  <si>
    <t>mayo 2017</t>
  </si>
  <si>
    <t>junio 2017</t>
  </si>
  <si>
    <t>julio 2017</t>
  </si>
  <si>
    <t>agosto 2017</t>
  </si>
  <si>
    <t>septiembre 2017</t>
  </si>
  <si>
    <t>octubre 2017</t>
  </si>
  <si>
    <t>noviembre 2017</t>
  </si>
  <si>
    <t>diciembre 2017</t>
  </si>
  <si>
    <t>enero 2018</t>
  </si>
  <si>
    <t>febrero 2018</t>
  </si>
  <si>
    <t>marzo 2018</t>
  </si>
  <si>
    <t>abril 2018</t>
  </si>
  <si>
    <t>mayo 2018</t>
  </si>
  <si>
    <t>junio 2018</t>
  </si>
  <si>
    <t>julio 2018</t>
  </si>
  <si>
    <t>agosto 2018</t>
  </si>
  <si>
    <t>septiembre 2018</t>
  </si>
  <si>
    <t>octubre 2018</t>
  </si>
  <si>
    <t>noviembre 2018</t>
  </si>
  <si>
    <t>diciembre 2018</t>
  </si>
  <si>
    <t>enero 2019</t>
  </si>
  <si>
    <t>febrero 2019</t>
  </si>
  <si>
    <t>marzo 2019</t>
  </si>
  <si>
    <t>Cantidad del producto</t>
  </si>
  <si>
    <t>Precio total</t>
  </si>
  <si>
    <t xml:space="preserve">     Albacete</t>
  </si>
  <si>
    <t>Compras</t>
  </si>
  <si>
    <t>GASTOS</t>
  </si>
  <si>
    <t>Alquiler local</t>
  </si>
  <si>
    <t>Publicidad franquicia</t>
  </si>
  <si>
    <t>Préstamo ICO</t>
  </si>
  <si>
    <t>Renting Coche</t>
  </si>
  <si>
    <t>Canon  franquicia</t>
  </si>
  <si>
    <t>Nóminas</t>
  </si>
  <si>
    <t>Seguridad Social</t>
  </si>
  <si>
    <t>Autónomo</t>
  </si>
  <si>
    <t>Electricidad</t>
  </si>
  <si>
    <t>Teléfono+ internet</t>
  </si>
  <si>
    <t>Prensa</t>
  </si>
  <si>
    <t>Limpieza Cristales</t>
  </si>
  <si>
    <t>Productos</t>
  </si>
  <si>
    <t>Gestoría</t>
  </si>
  <si>
    <t>Seguro Local</t>
  </si>
  <si>
    <t>Norprevención</t>
  </si>
  <si>
    <t>Protección datos</t>
  </si>
  <si>
    <t>Trimestre IVA</t>
  </si>
  <si>
    <t>Varios</t>
  </si>
  <si>
    <t>TOTAL</t>
  </si>
  <si>
    <t>ANUAL</t>
  </si>
  <si>
    <t>MAYO</t>
  </si>
  <si>
    <t>NOVIEMBRE</t>
  </si>
  <si>
    <t>Margen Bruto</t>
  </si>
  <si>
    <t>Renting</t>
  </si>
  <si>
    <t>Impuestos trimestrales</t>
  </si>
  <si>
    <t>Inferior</t>
  </si>
  <si>
    <t>Superior</t>
  </si>
  <si>
    <t>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</si>
</sst>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#,##0.00\ &quot;€&quot;"/>
    <numFmt numFmtId="167" formatCode="#,##0.00\ _€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name val="Calibri"/>
      <family val="2"/>
      <scheme val="minor"/>
    </font>
    <font>
      <i/>
      <sz val="9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9900"/>
        <bgColor rgb="FFFF9900"/>
      </patternFill>
    </fill>
    <fill>
      <patternFill patternType="solid">
        <fgColor theme="8" tint="-0.499984740745262"/>
        <bgColor rgb="FF38761D"/>
      </patternFill>
    </fill>
    <fill>
      <patternFill patternType="solid">
        <fgColor theme="8" tint="0.59999389629810485"/>
        <bgColor rgb="FFB6D7A8"/>
      </patternFill>
    </fill>
    <fill>
      <patternFill patternType="solid">
        <fgColor theme="8" tint="0.59999389629810485"/>
        <bgColor rgb="FFFFF2CC"/>
      </patternFill>
    </fill>
    <fill>
      <patternFill patternType="solid">
        <fgColor theme="8" tint="-0.249977111117893"/>
        <bgColor rgb="FFB6D7A8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FFF2CC"/>
      </patternFill>
    </fill>
    <fill>
      <patternFill patternType="solid">
        <fgColor theme="7" tint="-0.499984740745262"/>
        <bgColor rgb="FF38761D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7" tint="0.59999389629810485"/>
        <bgColor rgb="FFFFF2CC"/>
      </patternFill>
    </fill>
    <fill>
      <patternFill patternType="solid">
        <fgColor theme="7" tint="-0.249977111117893"/>
        <bgColor rgb="FFB6D7A8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rgb="FFFFF2CC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3" borderId="5" xfId="0" applyFont="1" applyFill="1" applyBorder="1"/>
    <xf numFmtId="3" fontId="4" fillId="3" borderId="6" xfId="0" applyNumberFormat="1" applyFont="1" applyFill="1" applyBorder="1" applyAlignment="1">
      <alignment horizontal="center"/>
    </xf>
    <xf numFmtId="3" fontId="4" fillId="3" borderId="7" xfId="0" applyNumberFormat="1" applyFont="1" applyFill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center"/>
    </xf>
    <xf numFmtId="0" fontId="5" fillId="0" borderId="0" xfId="0" applyFont="1"/>
    <xf numFmtId="9" fontId="6" fillId="0" borderId="0" xfId="0" applyNumberFormat="1" applyFont="1" applyAlignment="1">
      <alignment horizontal="center"/>
    </xf>
    <xf numFmtId="0" fontId="4" fillId="4" borderId="3" xfId="0" applyFont="1" applyFill="1" applyBorder="1"/>
    <xf numFmtId="3" fontId="4" fillId="4" borderId="3" xfId="0" applyNumberFormat="1" applyFont="1" applyFill="1" applyBorder="1" applyAlignment="1">
      <alignment horizontal="center"/>
    </xf>
    <xf numFmtId="9" fontId="7" fillId="0" borderId="0" xfId="0" applyNumberFormat="1" applyFont="1" applyAlignment="1">
      <alignment horizontal="center"/>
    </xf>
    <xf numFmtId="9" fontId="5" fillId="0" borderId="0" xfId="2" applyFont="1" applyAlignment="1">
      <alignment horizontal="center"/>
    </xf>
    <xf numFmtId="9" fontId="5" fillId="2" borderId="0" xfId="2" applyFont="1" applyFill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0" fillId="0" borderId="1" xfId="0" applyBorder="1"/>
    <xf numFmtId="3" fontId="5" fillId="2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9" fillId="0" borderId="0" xfId="0" applyFont="1" applyAlignment="1">
      <alignment horizontal="right"/>
    </xf>
    <xf numFmtId="3" fontId="5" fillId="0" borderId="0" xfId="0" applyNumberFormat="1" applyFont="1" applyAlignment="1">
      <alignment horizontal="center"/>
    </xf>
    <xf numFmtId="0" fontId="4" fillId="3" borderId="1" xfId="0" applyFont="1" applyFill="1" applyBorder="1"/>
    <xf numFmtId="3" fontId="4" fillId="3" borderId="1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4" fillId="6" borderId="1" xfId="0" applyFont="1" applyFill="1" applyBorder="1"/>
    <xf numFmtId="3" fontId="4" fillId="6" borderId="1" xfId="0" applyNumberFormat="1" applyFont="1" applyFill="1" applyBorder="1" applyAlignment="1">
      <alignment horizontal="center"/>
    </xf>
    <xf numFmtId="3" fontId="4" fillId="7" borderId="1" xfId="0" applyNumberFormat="1" applyFont="1" applyFill="1" applyBorder="1" applyAlignment="1">
      <alignment horizontal="center"/>
    </xf>
    <xf numFmtId="0" fontId="4" fillId="6" borderId="8" xfId="0" applyFont="1" applyFill="1" applyBorder="1"/>
    <xf numFmtId="3" fontId="4" fillId="6" borderId="2" xfId="0" applyNumberFormat="1" applyFont="1" applyFill="1" applyBorder="1" applyAlignment="1">
      <alignment horizontal="center"/>
    </xf>
    <xf numFmtId="3" fontId="5" fillId="6" borderId="1" xfId="0" applyNumberFormat="1" applyFont="1" applyFill="1" applyBorder="1" applyAlignment="1">
      <alignment horizontal="center"/>
    </xf>
    <xf numFmtId="0" fontId="4" fillId="8" borderId="1" xfId="0" applyFont="1" applyFill="1" applyBorder="1"/>
    <xf numFmtId="165" fontId="4" fillId="9" borderId="1" xfId="1" applyNumberFormat="1" applyFont="1" applyFill="1" applyBorder="1" applyAlignment="1">
      <alignment horizontal="center"/>
    </xf>
    <xf numFmtId="3" fontId="4" fillId="10" borderId="4" xfId="0" applyNumberFormat="1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/>
    </xf>
    <xf numFmtId="0" fontId="4" fillId="12" borderId="1" xfId="0" applyFont="1" applyFill="1" applyBorder="1"/>
    <xf numFmtId="3" fontId="4" fillId="12" borderId="1" xfId="0" applyNumberFormat="1" applyFont="1" applyFill="1" applyBorder="1" applyAlignment="1">
      <alignment horizontal="center"/>
    </xf>
    <xf numFmtId="3" fontId="4" fillId="13" borderId="1" xfId="0" applyNumberFormat="1" applyFont="1" applyFill="1" applyBorder="1" applyAlignment="1">
      <alignment horizontal="center"/>
    </xf>
    <xf numFmtId="0" fontId="4" fillId="12" borderId="8" xfId="0" applyFont="1" applyFill="1" applyBorder="1"/>
    <xf numFmtId="3" fontId="4" fillId="12" borderId="2" xfId="0" applyNumberFormat="1" applyFont="1" applyFill="1" applyBorder="1" applyAlignment="1">
      <alignment horizontal="center"/>
    </xf>
    <xf numFmtId="3" fontId="4" fillId="13" borderId="9" xfId="0" applyNumberFormat="1" applyFont="1" applyFill="1" applyBorder="1" applyAlignment="1">
      <alignment horizontal="center"/>
    </xf>
    <xf numFmtId="3" fontId="5" fillId="12" borderId="1" xfId="0" applyNumberFormat="1" applyFont="1" applyFill="1" applyBorder="1" applyAlignment="1">
      <alignment horizontal="center"/>
    </xf>
    <xf numFmtId="0" fontId="4" fillId="14" borderId="1" xfId="0" applyFont="1" applyFill="1" applyBorder="1"/>
    <xf numFmtId="165" fontId="4" fillId="15" borderId="1" xfId="1" applyNumberFormat="1" applyFont="1" applyFill="1" applyBorder="1" applyAlignment="1">
      <alignment horizontal="center"/>
    </xf>
    <xf numFmtId="3" fontId="4" fillId="16" borderId="4" xfId="0" applyNumberFormat="1" applyFont="1" applyFill="1" applyBorder="1" applyAlignment="1">
      <alignment horizontal="center"/>
    </xf>
    <xf numFmtId="3" fontId="0" fillId="0" borderId="0" xfId="0" applyNumberFormat="1"/>
    <xf numFmtId="0" fontId="11" fillId="17" borderId="0" xfId="0" applyFont="1" applyFill="1"/>
    <xf numFmtId="0" fontId="12" fillId="17" borderId="0" xfId="0" applyFont="1" applyFill="1"/>
    <xf numFmtId="0" fontId="11" fillId="0" borderId="0" xfId="0" applyFont="1"/>
    <xf numFmtId="17" fontId="11" fillId="17" borderId="0" xfId="0" applyNumberFormat="1" applyFont="1" applyFill="1"/>
    <xf numFmtId="166" fontId="0" fillId="0" borderId="0" xfId="0" applyNumberFormat="1"/>
    <xf numFmtId="166" fontId="5" fillId="0" borderId="0" xfId="0" applyNumberFormat="1" applyFont="1"/>
    <xf numFmtId="0" fontId="5" fillId="0" borderId="1" xfId="0" applyFont="1" applyBorder="1"/>
    <xf numFmtId="166" fontId="0" fillId="0" borderId="1" xfId="0" applyNumberFormat="1" applyBorder="1"/>
    <xf numFmtId="0" fontId="5" fillId="18" borderId="1" xfId="0" applyFont="1" applyFill="1" applyBorder="1"/>
    <xf numFmtId="166" fontId="5" fillId="18" borderId="1" xfId="0" applyNumberFormat="1" applyFont="1" applyFill="1" applyBorder="1" applyAlignment="1">
      <alignment horizontal="center"/>
    </xf>
    <xf numFmtId="166" fontId="5" fillId="18" borderId="0" xfId="0" applyNumberFormat="1" applyFont="1" applyFill="1" applyAlignment="1">
      <alignment horizontal="center"/>
    </xf>
    <xf numFmtId="0" fontId="5" fillId="20" borderId="1" xfId="0" applyFont="1" applyFill="1" applyBorder="1"/>
    <xf numFmtId="0" fontId="3" fillId="11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3" fontId="5" fillId="21" borderId="1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0" fontId="4" fillId="20" borderId="0" xfId="0" applyFont="1" applyFill="1"/>
    <xf numFmtId="167" fontId="5" fillId="0" borderId="1" xfId="0" applyNumberFormat="1" applyFont="1" applyBorder="1"/>
    <xf numFmtId="167" fontId="0" fillId="0" borderId="1" xfId="0" applyNumberFormat="1" applyBorder="1"/>
    <xf numFmtId="166" fontId="0" fillId="20" borderId="1" xfId="0" applyNumberFormat="1" applyFill="1" applyBorder="1"/>
    <xf numFmtId="0" fontId="0" fillId="0" borderId="1" xfId="0" applyFill="1" applyBorder="1"/>
    <xf numFmtId="0" fontId="10" fillId="0" borderId="1" xfId="0" applyFont="1" applyBorder="1" applyAlignment="1">
      <alignment horizontal="center"/>
    </xf>
    <xf numFmtId="0" fontId="10" fillId="19" borderId="10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35EE-97C9-46EB-ADC6-82B6437DB63C}">
  <sheetPr codeName="Hoja2">
    <tabColor theme="8" tint="0.59999389629810485"/>
  </sheetPr>
  <dimension ref="A1:AG31"/>
  <sheetViews>
    <sheetView showGridLines="0" tabSelected="1" zoomScale="80" zoomScaleNormal="80" workbookViewId="0">
      <selection activeCell="R3" sqref="R3:AC3"/>
    </sheetView>
  </sheetViews>
  <sheetFormatPr baseColWidth="10" defaultRowHeight="15" outlineLevelRow="1" outlineLevelCol="1" x14ac:dyDescent="0.25"/>
  <cols>
    <col min="1" max="1" width="25.5703125" bestFit="1" customWidth="1"/>
    <col min="2" max="13" width="10.85546875" customWidth="1" outlineLevel="1"/>
    <col min="14" max="14" width="11.5703125"/>
    <col min="15" max="15" width="3.28515625" customWidth="1"/>
    <col min="16" max="16" width="2.28515625" customWidth="1"/>
    <col min="17" max="17" width="25.5703125" bestFit="1" customWidth="1"/>
    <col min="18" max="29" width="10.85546875" customWidth="1" outlineLevel="1"/>
  </cols>
  <sheetData>
    <row r="1" spans="1:33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AF1" s="66" t="s">
        <v>23</v>
      </c>
      <c r="AG1" s="66"/>
    </row>
    <row r="2" spans="1:33" x14ac:dyDescent="0.25">
      <c r="A2" s="23">
        <v>2018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  <c r="H2" s="23" t="s">
        <v>7</v>
      </c>
      <c r="I2" s="23" t="s">
        <v>8</v>
      </c>
      <c r="J2" s="23" t="s">
        <v>9</v>
      </c>
      <c r="K2" s="23" t="s">
        <v>10</v>
      </c>
      <c r="L2" s="23" t="s">
        <v>11</v>
      </c>
      <c r="M2" s="23" t="s">
        <v>12</v>
      </c>
      <c r="N2" s="23" t="s">
        <v>0</v>
      </c>
      <c r="Q2" s="33" t="s">
        <v>42</v>
      </c>
      <c r="R2" s="33" t="s">
        <v>1</v>
      </c>
      <c r="S2" s="33" t="s">
        <v>2</v>
      </c>
      <c r="T2" s="33" t="s">
        <v>3</v>
      </c>
      <c r="U2" s="33" t="s">
        <v>4</v>
      </c>
      <c r="V2" s="33" t="s">
        <v>5</v>
      </c>
      <c r="W2" s="33" t="s">
        <v>6</v>
      </c>
      <c r="X2" s="33" t="s">
        <v>7</v>
      </c>
      <c r="Y2" s="33" t="s">
        <v>8</v>
      </c>
      <c r="Z2" s="33" t="s">
        <v>9</v>
      </c>
      <c r="AA2" s="33" t="s">
        <v>10</v>
      </c>
      <c r="AB2" s="33" t="s">
        <v>11</v>
      </c>
      <c r="AC2" s="33" t="s">
        <v>12</v>
      </c>
      <c r="AD2" s="33" t="s">
        <v>0</v>
      </c>
      <c r="AF2" s="57" t="s">
        <v>107</v>
      </c>
      <c r="AG2" s="57" t="s">
        <v>108</v>
      </c>
    </row>
    <row r="3" spans="1:33" x14ac:dyDescent="0.25">
      <c r="A3" s="24" t="s">
        <v>23</v>
      </c>
      <c r="B3" s="25">
        <f>Facturación!AK4</f>
        <v>9222.7800000000007</v>
      </c>
      <c r="C3" s="25">
        <f>Facturación!AL4</f>
        <v>952</v>
      </c>
      <c r="D3" s="25">
        <f>Facturación!AM4</f>
        <v>7190.76</v>
      </c>
      <c r="E3" s="25">
        <f>Facturación!AN4</f>
        <v>1437</v>
      </c>
      <c r="F3" s="25">
        <f>Facturación!AO4</f>
        <v>10720.02</v>
      </c>
      <c r="G3" s="25">
        <f>Facturación!AP4</f>
        <v>1312</v>
      </c>
      <c r="H3" s="25">
        <f>Facturación!AQ4</f>
        <v>9953.1</v>
      </c>
      <c r="I3" s="25">
        <f>Facturación!AR4</f>
        <v>1313</v>
      </c>
      <c r="J3" s="25">
        <f>Facturación!AS4</f>
        <v>9843.92</v>
      </c>
      <c r="K3" s="25">
        <f>Facturación!AT4</f>
        <v>1375</v>
      </c>
      <c r="L3" s="25">
        <f>Facturación!AU4</f>
        <v>10254.66</v>
      </c>
      <c r="M3" s="25">
        <f>Facturación!AV4</f>
        <v>1239</v>
      </c>
      <c r="N3" s="26">
        <f>SUM(B3:M3)</f>
        <v>64813.240000000005</v>
      </c>
      <c r="Q3" s="34" t="s">
        <v>23</v>
      </c>
      <c r="R3" s="35">
        <f ca="1">((RANDBETWEEN($AF$3,$AG$3)*B3)/100)+B3</f>
        <v>10145.058000000001</v>
      </c>
      <c r="S3" s="35">
        <f t="shared" ref="S3:AC3" ca="1" si="0">((RANDBETWEEN($AF$3,$AG$3)*C3)/100)+C3</f>
        <v>1094.8</v>
      </c>
      <c r="T3" s="35">
        <f t="shared" ca="1" si="0"/>
        <v>7909.8360000000002</v>
      </c>
      <c r="U3" s="35">
        <f t="shared" ca="1" si="0"/>
        <v>1595.07</v>
      </c>
      <c r="V3" s="35">
        <f t="shared" ca="1" si="0"/>
        <v>11899.2222</v>
      </c>
      <c r="W3" s="35">
        <f t="shared" ca="1" si="0"/>
        <v>1469.44</v>
      </c>
      <c r="X3" s="35">
        <f t="shared" ca="1" si="0"/>
        <v>10948.41</v>
      </c>
      <c r="Y3" s="35">
        <f t="shared" ca="1" si="0"/>
        <v>1470.56</v>
      </c>
      <c r="Z3" s="35">
        <f t="shared" ca="1" si="0"/>
        <v>11123.6296</v>
      </c>
      <c r="AA3" s="35">
        <f t="shared" ca="1" si="0"/>
        <v>1581.25</v>
      </c>
      <c r="AB3" s="35">
        <f t="shared" ca="1" si="0"/>
        <v>11792.859</v>
      </c>
      <c r="AC3" s="35">
        <f t="shared" ca="1" si="0"/>
        <v>1375.29</v>
      </c>
      <c r="AD3" s="36">
        <f t="shared" ref="AD3" ca="1" si="1">SUM(R3:AC3)</f>
        <v>72405.424799999993</v>
      </c>
      <c r="AE3" s="44"/>
      <c r="AF3" s="58">
        <v>10</v>
      </c>
      <c r="AG3" s="58">
        <v>15</v>
      </c>
    </row>
    <row r="4" spans="1:33" ht="10.15" customHeigh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Q4" s="6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44"/>
    </row>
    <row r="5" spans="1:33" x14ac:dyDescent="0.25">
      <c r="A5" s="24" t="s">
        <v>79</v>
      </c>
      <c r="B5" s="25">
        <f>Gastos!C14+Gastos!C15+Gastos!C16</f>
        <v>728</v>
      </c>
      <c r="C5" s="25">
        <f>Gastos!D14+Gastos!D15+Gastos!D16</f>
        <v>46</v>
      </c>
      <c r="D5" s="25">
        <f>Gastos!E14+Gastos!E15+Gastos!E16</f>
        <v>621</v>
      </c>
      <c r="E5" s="25">
        <f>Gastos!F14+Gastos!F15+Gastos!F16</f>
        <v>986</v>
      </c>
      <c r="F5" s="25">
        <f>Gastos!G14+Gastos!G15+Gastos!G16</f>
        <v>676</v>
      </c>
      <c r="G5" s="25">
        <f>Gastos!H14+Gastos!H15+Gastos!H16</f>
        <v>562</v>
      </c>
      <c r="H5" s="25">
        <f>Gastos!I14+Gastos!I15+Gastos!I16</f>
        <v>388</v>
      </c>
      <c r="I5" s="25">
        <f>Gastos!J14+Gastos!J15+Gastos!J16</f>
        <v>46</v>
      </c>
      <c r="J5" s="25">
        <f>Gastos!K14+Gastos!K15+Gastos!K16</f>
        <v>656</v>
      </c>
      <c r="K5" s="25">
        <f>Gastos!L14+Gastos!L15+Gastos!L16</f>
        <v>456</v>
      </c>
      <c r="L5" s="25">
        <f>Gastos!M14+Gastos!M15+Gastos!M16</f>
        <v>624</v>
      </c>
      <c r="M5" s="25">
        <f>Gastos!N14+Gastos!N15+Gastos!N16</f>
        <v>793</v>
      </c>
      <c r="N5" s="26">
        <f>SUM(B5:M5)</f>
        <v>6582</v>
      </c>
      <c r="Q5" s="34" t="s">
        <v>79</v>
      </c>
      <c r="R5" s="35">
        <f t="shared" ref="R5:AC5" ca="1" si="2">((RANDBETWEEN($AF$7,$AG$7)*B5)/100)+B5</f>
        <v>749.84</v>
      </c>
      <c r="S5" s="35">
        <f t="shared" ca="1" si="2"/>
        <v>48.3</v>
      </c>
      <c r="T5" s="35">
        <f t="shared" ca="1" si="2"/>
        <v>652.04999999999995</v>
      </c>
      <c r="U5" s="35">
        <f t="shared" ca="1" si="2"/>
        <v>1025.44</v>
      </c>
      <c r="V5" s="35">
        <f t="shared" ca="1" si="2"/>
        <v>696.28</v>
      </c>
      <c r="W5" s="35">
        <f t="shared" ca="1" si="2"/>
        <v>590.1</v>
      </c>
      <c r="X5" s="35">
        <f t="shared" ca="1" si="2"/>
        <v>399.64</v>
      </c>
      <c r="Y5" s="35">
        <f t="shared" ca="1" si="2"/>
        <v>48.3</v>
      </c>
      <c r="Z5" s="35">
        <f t="shared" ca="1" si="2"/>
        <v>675.68</v>
      </c>
      <c r="AA5" s="35">
        <f t="shared" ca="1" si="2"/>
        <v>474.24</v>
      </c>
      <c r="AB5" s="35">
        <f t="shared" ca="1" si="2"/>
        <v>642.72</v>
      </c>
      <c r="AC5" s="35">
        <f t="shared" ca="1" si="2"/>
        <v>816.79</v>
      </c>
      <c r="AD5" s="36">
        <f t="shared" ref="AD5" ca="1" si="3">SUM(R5:AC5)</f>
        <v>6819.38</v>
      </c>
      <c r="AF5" s="66" t="s">
        <v>109</v>
      </c>
      <c r="AG5" s="66"/>
    </row>
    <row r="6" spans="1:33" x14ac:dyDescent="0.25">
      <c r="A6" s="19" t="s">
        <v>104</v>
      </c>
      <c r="B6" s="13">
        <f t="shared" ref="B6:N6" si="4">B5/B3</f>
        <v>7.8934984896094226E-2</v>
      </c>
      <c r="C6" s="13">
        <f t="shared" si="4"/>
        <v>4.8319327731092439E-2</v>
      </c>
      <c r="D6" s="13">
        <f t="shared" si="4"/>
        <v>8.6360829731488745E-2</v>
      </c>
      <c r="E6" s="13">
        <f t="shared" si="4"/>
        <v>0.68615170494084898</v>
      </c>
      <c r="F6" s="13">
        <f t="shared" si="4"/>
        <v>6.3059583844059991E-2</v>
      </c>
      <c r="G6" s="13">
        <f t="shared" si="4"/>
        <v>0.42835365853658536</v>
      </c>
      <c r="H6" s="13">
        <f t="shared" si="4"/>
        <v>3.8982829470215308E-2</v>
      </c>
      <c r="I6" s="13">
        <f t="shared" si="4"/>
        <v>3.5034272658035034E-2</v>
      </c>
      <c r="J6" s="13">
        <f t="shared" si="4"/>
        <v>6.6640118976992901E-2</v>
      </c>
      <c r="K6" s="13">
        <f t="shared" si="4"/>
        <v>0.33163636363636362</v>
      </c>
      <c r="L6" s="13">
        <f t="shared" si="4"/>
        <v>6.0850384118049744E-2</v>
      </c>
      <c r="M6" s="13">
        <f t="shared" si="4"/>
        <v>0.64003228410008073</v>
      </c>
      <c r="N6" s="13">
        <f t="shared" si="4"/>
        <v>0.10155332459849252</v>
      </c>
      <c r="Q6" s="6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F6" s="57" t="s">
        <v>107</v>
      </c>
      <c r="AG6" s="57" t="s">
        <v>108</v>
      </c>
    </row>
    <row r="7" spans="1:33" x14ac:dyDescent="0.25">
      <c r="A7" s="24" t="s">
        <v>24</v>
      </c>
      <c r="B7" s="25">
        <f>Gastos!C8+Gastos!C9</f>
        <v>3771</v>
      </c>
      <c r="C7" s="25">
        <f>Gastos!D8+Gastos!D9</f>
        <v>3918</v>
      </c>
      <c r="D7" s="25">
        <f>Gastos!E8+Gastos!E9</f>
        <v>4693</v>
      </c>
      <c r="E7" s="25">
        <f>Gastos!F8+Gastos!F9</f>
        <v>5028</v>
      </c>
      <c r="F7" s="25">
        <f>Gastos!G8+Gastos!G9</f>
        <v>5181</v>
      </c>
      <c r="G7" s="25">
        <f>Gastos!H8+Gastos!H9</f>
        <v>5184</v>
      </c>
      <c r="H7" s="25">
        <f>Gastos!I8+Gastos!I9</f>
        <v>5183</v>
      </c>
      <c r="I7" s="25">
        <f>Gastos!J8+Gastos!J9</f>
        <v>5500</v>
      </c>
      <c r="J7" s="25">
        <f>Gastos!K8+Gastos!K9</f>
        <v>5443</v>
      </c>
      <c r="K7" s="25">
        <f>Gastos!L8+Gastos!L9</f>
        <v>5558</v>
      </c>
      <c r="L7" s="25">
        <f>Gastos!M8+Gastos!M9</f>
        <v>5635</v>
      </c>
      <c r="M7" s="25">
        <f>Gastos!N8+Gastos!N9</f>
        <v>5680</v>
      </c>
      <c r="N7" s="26">
        <f>SUM(B7:M7)</f>
        <v>60774</v>
      </c>
      <c r="Q7" s="34" t="s">
        <v>24</v>
      </c>
      <c r="R7" s="35">
        <f t="shared" ref="R7:AC7" ca="1" si="5">((RANDBETWEEN($AF$7,$AG$7)*B7)/100)+B7</f>
        <v>3921.84</v>
      </c>
      <c r="S7" s="35">
        <f t="shared" ca="1" si="5"/>
        <v>4074.72</v>
      </c>
      <c r="T7" s="35">
        <f t="shared" ca="1" si="5"/>
        <v>4833.79</v>
      </c>
      <c r="U7" s="35">
        <f t="shared" ca="1" si="5"/>
        <v>5279.4</v>
      </c>
      <c r="V7" s="35">
        <f t="shared" ca="1" si="5"/>
        <v>5336.43</v>
      </c>
      <c r="W7" s="35">
        <f t="shared" ca="1" si="5"/>
        <v>5339.52</v>
      </c>
      <c r="X7" s="35">
        <f t="shared" ca="1" si="5"/>
        <v>5390.32</v>
      </c>
      <c r="Y7" s="35">
        <f t="shared" ca="1" si="5"/>
        <v>5720</v>
      </c>
      <c r="Z7" s="35">
        <f t="shared" ca="1" si="5"/>
        <v>5660.72</v>
      </c>
      <c r="AA7" s="35">
        <f t="shared" ca="1" si="5"/>
        <v>5724.74</v>
      </c>
      <c r="AB7" s="35">
        <f t="shared" ca="1" si="5"/>
        <v>5804.05</v>
      </c>
      <c r="AC7" s="35">
        <f t="shared" ca="1" si="5"/>
        <v>5907.2</v>
      </c>
      <c r="AD7" s="36">
        <f t="shared" ref="AD7" ca="1" si="6">SUM(R7:AC7)</f>
        <v>62992.73</v>
      </c>
      <c r="AF7" s="58">
        <v>3</v>
      </c>
      <c r="AG7" s="58">
        <v>5</v>
      </c>
    </row>
    <row r="8" spans="1:33" x14ac:dyDescent="0.25">
      <c r="A8" s="19" t="s">
        <v>36</v>
      </c>
      <c r="B8" s="13">
        <v>0.57176901682885117</v>
      </c>
      <c r="C8" s="13">
        <v>0.57026155736724893</v>
      </c>
      <c r="D8" s="13">
        <v>0.42634003693414324</v>
      </c>
      <c r="E8" s="13">
        <v>0.4025717979937245</v>
      </c>
      <c r="F8" s="13">
        <v>0.54504785007200129</v>
      </c>
      <c r="G8" s="13">
        <v>0.73199381953232368</v>
      </c>
      <c r="H8" s="13">
        <v>0.39056309940290335</v>
      </c>
      <c r="I8" s="13">
        <v>1.3071512910351248</v>
      </c>
      <c r="J8" s="13">
        <v>0.72495022718444857</v>
      </c>
      <c r="K8" s="13">
        <v>1.0453822196677047</v>
      </c>
      <c r="L8" s="13">
        <v>0.69549893820435282</v>
      </c>
      <c r="M8" s="13">
        <v>0.49951565402540127</v>
      </c>
      <c r="N8" s="13">
        <v>0.57934110900235192</v>
      </c>
      <c r="Q8" s="19" t="s">
        <v>36</v>
      </c>
      <c r="R8" s="13">
        <f t="shared" ref="R8:AD8" ca="1" si="7">R7/R3</f>
        <v>0.38657640005606669</v>
      </c>
      <c r="S8" s="13">
        <f t="shared" ca="1" si="7"/>
        <v>3.7218852758494703</v>
      </c>
      <c r="T8" s="13">
        <f t="shared" ca="1" si="7"/>
        <v>0.61111127967760648</v>
      </c>
      <c r="U8" s="13">
        <f t="shared" ca="1" si="7"/>
        <v>3.3098233933307002</v>
      </c>
      <c r="V8" s="13">
        <f t="shared" ca="1" si="7"/>
        <v>0.4484688083226146</v>
      </c>
      <c r="W8" s="13">
        <f t="shared" ca="1" si="7"/>
        <v>3.6337108013937285</v>
      </c>
      <c r="X8" s="13">
        <f t="shared" ca="1" si="7"/>
        <v>0.49233815686478671</v>
      </c>
      <c r="Y8" s="13">
        <f t="shared" ca="1" si="7"/>
        <v>3.8896746817538896</v>
      </c>
      <c r="Z8" s="13">
        <f t="shared" ca="1" si="7"/>
        <v>0.50889145032301331</v>
      </c>
      <c r="AA8" s="13">
        <f t="shared" ca="1" si="7"/>
        <v>3.6203889328063239</v>
      </c>
      <c r="AB8" s="13">
        <f t="shared" ca="1" si="7"/>
        <v>0.49216648821121323</v>
      </c>
      <c r="AC8" s="13">
        <f t="shared" ca="1" si="7"/>
        <v>4.2952395494768378</v>
      </c>
      <c r="AD8" s="13">
        <f t="shared" ca="1" si="7"/>
        <v>0.87000014396711345</v>
      </c>
    </row>
    <row r="9" spans="1:33" ht="7.15" customHeight="1" x14ac:dyDescent="0.25">
      <c r="A9" s="8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7"/>
      <c r="Q9" s="8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7"/>
    </row>
    <row r="10" spans="1:33" x14ac:dyDescent="0.25">
      <c r="A10" s="27" t="s">
        <v>25</v>
      </c>
      <c r="B10" s="28">
        <f>SUM(B11:B18)</f>
        <v>1965.4166666666667</v>
      </c>
      <c r="C10" s="28">
        <f t="shared" ref="C10:M10" si="8">SUM(C11:C18)</f>
        <v>1843.4166666666667</v>
      </c>
      <c r="D10" s="28">
        <f t="shared" si="8"/>
        <v>1858.4166666666667</v>
      </c>
      <c r="E10" s="28">
        <f t="shared" si="8"/>
        <v>1925.4166666666667</v>
      </c>
      <c r="F10" s="28">
        <f t="shared" si="8"/>
        <v>1928.4166666666667</v>
      </c>
      <c r="G10" s="28">
        <f t="shared" si="8"/>
        <v>1842.4166666666667</v>
      </c>
      <c r="H10" s="28">
        <f t="shared" si="8"/>
        <v>3101.416666666667</v>
      </c>
      <c r="I10" s="28">
        <f t="shared" si="8"/>
        <v>1856.4166666666667</v>
      </c>
      <c r="J10" s="28">
        <f t="shared" si="8"/>
        <v>1904.4166666666667</v>
      </c>
      <c r="K10" s="28">
        <f t="shared" si="8"/>
        <v>1945.4166666666667</v>
      </c>
      <c r="L10" s="28">
        <f t="shared" si="8"/>
        <v>1844.4166666666667</v>
      </c>
      <c r="M10" s="28">
        <f t="shared" si="8"/>
        <v>2047.4166666666667</v>
      </c>
      <c r="N10" s="26">
        <f>SUM(B10:M10)</f>
        <v>24063.000000000004</v>
      </c>
      <c r="Q10" s="37" t="s">
        <v>25</v>
      </c>
      <c r="R10" s="38">
        <f ca="1">SUM(R11:R18)</f>
        <v>2021.8175000000001</v>
      </c>
      <c r="S10" s="38">
        <f t="shared" ref="S10:AC10" ca="1" si="9">SUM(S11:S18)</f>
        <v>1898.5391666666667</v>
      </c>
      <c r="T10" s="38">
        <f t="shared" ca="1" si="9"/>
        <v>1908.1574999999998</v>
      </c>
      <c r="U10" s="38">
        <f t="shared" ca="1" si="9"/>
        <v>1965.2891666666667</v>
      </c>
      <c r="V10" s="38">
        <f t="shared" ca="1" si="9"/>
        <v>1990.1674999999998</v>
      </c>
      <c r="W10" s="38">
        <f t="shared" ca="1" si="9"/>
        <v>1882.1133333333335</v>
      </c>
      <c r="X10" s="38">
        <f t="shared" ca="1" si="9"/>
        <v>3142.4074999999998</v>
      </c>
      <c r="Y10" s="38">
        <f t="shared" ca="1" si="9"/>
        <v>1909.5091666666669</v>
      </c>
      <c r="Z10" s="38">
        <f t="shared" ca="1" si="9"/>
        <v>1945.4775</v>
      </c>
      <c r="AA10" s="38">
        <f t="shared" ca="1" si="9"/>
        <v>1993.9191666666668</v>
      </c>
      <c r="AB10" s="38">
        <f t="shared" ca="1" si="9"/>
        <v>1892.1291666666666</v>
      </c>
      <c r="AC10" s="38">
        <f t="shared" ca="1" si="9"/>
        <v>2092.4191666666666</v>
      </c>
      <c r="AD10" s="39">
        <f ca="1">SUM(R10:AC10)</f>
        <v>24641.945833333331</v>
      </c>
    </row>
    <row r="11" spans="1:33" outlineLevel="1" x14ac:dyDescent="0.25">
      <c r="A11" s="16" t="s">
        <v>41</v>
      </c>
      <c r="B11" s="17">
        <f>Gastos!C3</f>
        <v>664</v>
      </c>
      <c r="C11" s="17">
        <f>Gastos!D3</f>
        <v>664</v>
      </c>
      <c r="D11" s="17">
        <f>Gastos!E3</f>
        <v>664</v>
      </c>
      <c r="E11" s="17">
        <f>Gastos!F3</f>
        <v>664</v>
      </c>
      <c r="F11" s="17">
        <f>Gastos!G3</f>
        <v>664</v>
      </c>
      <c r="G11" s="17">
        <f>Gastos!H3</f>
        <v>664</v>
      </c>
      <c r="H11" s="17">
        <f>Gastos!I3</f>
        <v>664</v>
      </c>
      <c r="I11" s="17">
        <f>Gastos!J3</f>
        <v>664</v>
      </c>
      <c r="J11" s="17">
        <f>Gastos!K3</f>
        <v>664</v>
      </c>
      <c r="K11" s="17">
        <f>Gastos!L3</f>
        <v>664</v>
      </c>
      <c r="L11" s="17">
        <f>Gastos!M3</f>
        <v>664</v>
      </c>
      <c r="M11" s="17">
        <f>Gastos!N3</f>
        <v>664</v>
      </c>
      <c r="N11" s="15">
        <f>SUM(B11:M11)</f>
        <v>7968</v>
      </c>
      <c r="Q11" s="16" t="s">
        <v>41</v>
      </c>
      <c r="R11" s="59">
        <f t="shared" ref="R11:AC11" si="10">B11</f>
        <v>664</v>
      </c>
      <c r="S11" s="59">
        <f t="shared" si="10"/>
        <v>664</v>
      </c>
      <c r="T11" s="59">
        <f t="shared" si="10"/>
        <v>664</v>
      </c>
      <c r="U11" s="59">
        <f t="shared" si="10"/>
        <v>664</v>
      </c>
      <c r="V11" s="59">
        <f t="shared" si="10"/>
        <v>664</v>
      </c>
      <c r="W11" s="59">
        <f t="shared" si="10"/>
        <v>664</v>
      </c>
      <c r="X11" s="59">
        <f t="shared" si="10"/>
        <v>664</v>
      </c>
      <c r="Y11" s="59">
        <f t="shared" si="10"/>
        <v>664</v>
      </c>
      <c r="Z11" s="59">
        <f t="shared" si="10"/>
        <v>664</v>
      </c>
      <c r="AA11" s="59">
        <f t="shared" si="10"/>
        <v>664</v>
      </c>
      <c r="AB11" s="59">
        <f t="shared" si="10"/>
        <v>664</v>
      </c>
      <c r="AC11" s="59">
        <f t="shared" si="10"/>
        <v>664</v>
      </c>
      <c r="AD11" s="15">
        <f>SUM(R11:AC11)</f>
        <v>7968</v>
      </c>
    </row>
    <row r="12" spans="1:33" outlineLevel="1" x14ac:dyDescent="0.25">
      <c r="A12" s="16" t="s">
        <v>30</v>
      </c>
      <c r="B12" s="17">
        <f>Gastos!C11+Gastos!C12+Gastos!C13</f>
        <v>243</v>
      </c>
      <c r="C12" s="17">
        <f>Gastos!D11+Gastos!D12+Gastos!D13</f>
        <v>121</v>
      </c>
      <c r="D12" s="17">
        <f>Gastos!E11+Gastos!E12+Gastos!E13</f>
        <v>136</v>
      </c>
      <c r="E12" s="17">
        <f>Gastos!F11+Gastos!F12+Gastos!F13</f>
        <v>203</v>
      </c>
      <c r="F12" s="17">
        <f>Gastos!G11+Gastos!G12+Gastos!G13</f>
        <v>147</v>
      </c>
      <c r="G12" s="17">
        <f>Gastos!H11+Gastos!H12+Gastos!H13</f>
        <v>120</v>
      </c>
      <c r="H12" s="17">
        <f>Gastos!I11+Gastos!I12+Gastos!I13</f>
        <v>220</v>
      </c>
      <c r="I12" s="17">
        <f>Gastos!J11+Gastos!J12+Gastos!J13</f>
        <v>134</v>
      </c>
      <c r="J12" s="17">
        <f>Gastos!K11+Gastos!K12+Gastos!K13</f>
        <v>182</v>
      </c>
      <c r="K12" s="17">
        <f>Gastos!L11+Gastos!L12+Gastos!L13</f>
        <v>223</v>
      </c>
      <c r="L12" s="17">
        <f>Gastos!M11+Gastos!M12+Gastos!M13</f>
        <v>122</v>
      </c>
      <c r="M12" s="17">
        <f>Gastos!N11+Gastos!N12+Gastos!N13</f>
        <v>153</v>
      </c>
      <c r="N12" s="15">
        <f t="shared" ref="N12:N18" si="11">SUM(B12:M12)</f>
        <v>2004</v>
      </c>
      <c r="Q12" s="16" t="s">
        <v>30</v>
      </c>
      <c r="R12" s="60">
        <f t="shared" ref="R12:AC17" ca="1" si="12">((RANDBETWEEN($AF$7,$AG$7)*B12)/100)+B12</f>
        <v>252.72</v>
      </c>
      <c r="S12" s="60">
        <f t="shared" ca="1" si="12"/>
        <v>127.05</v>
      </c>
      <c r="T12" s="60">
        <f t="shared" ca="1" si="12"/>
        <v>140.08000000000001</v>
      </c>
      <c r="U12" s="60">
        <f t="shared" ca="1" si="12"/>
        <v>211.12</v>
      </c>
      <c r="V12" s="60">
        <f t="shared" ca="1" si="12"/>
        <v>152.88</v>
      </c>
      <c r="W12" s="60">
        <f t="shared" ca="1" si="12"/>
        <v>123.6</v>
      </c>
      <c r="X12" s="60">
        <f t="shared" ca="1" si="12"/>
        <v>226.6</v>
      </c>
      <c r="Y12" s="60">
        <f t="shared" ca="1" si="12"/>
        <v>138.02000000000001</v>
      </c>
      <c r="Z12" s="60">
        <f t="shared" ca="1" si="12"/>
        <v>187.46</v>
      </c>
      <c r="AA12" s="60">
        <f t="shared" ca="1" si="12"/>
        <v>229.69</v>
      </c>
      <c r="AB12" s="60">
        <f t="shared" ca="1" si="12"/>
        <v>126.88</v>
      </c>
      <c r="AC12" s="60">
        <f t="shared" ca="1" si="12"/>
        <v>157.59</v>
      </c>
      <c r="AD12" s="15">
        <f t="shared" ref="AD12:AD18" ca="1" si="13">SUM(R12:AC12)</f>
        <v>2073.69</v>
      </c>
    </row>
    <row r="13" spans="1:33" outlineLevel="1" x14ac:dyDescent="0.25">
      <c r="A13" s="16" t="s">
        <v>31</v>
      </c>
      <c r="B13" s="17">
        <f>Gastos!C17+Gastos!C10</f>
        <v>503</v>
      </c>
      <c r="C13" s="17">
        <f>Gastos!D17+Gastos!D10</f>
        <v>503</v>
      </c>
      <c r="D13" s="17">
        <f>Gastos!E17+Gastos!E10</f>
        <v>503</v>
      </c>
      <c r="E13" s="17">
        <f>Gastos!F17+Gastos!F10</f>
        <v>503</v>
      </c>
      <c r="F13" s="17">
        <f>Gastos!G17+Gastos!G10</f>
        <v>503</v>
      </c>
      <c r="G13" s="17">
        <f>Gastos!H17+Gastos!H10</f>
        <v>503</v>
      </c>
      <c r="H13" s="17">
        <f>Gastos!I17+Gastos!I10</f>
        <v>503</v>
      </c>
      <c r="I13" s="17">
        <f>Gastos!J17+Gastos!J10</f>
        <v>503</v>
      </c>
      <c r="J13" s="17">
        <f>Gastos!K17+Gastos!K10</f>
        <v>503</v>
      </c>
      <c r="K13" s="17">
        <f>Gastos!L17+Gastos!L10</f>
        <v>503</v>
      </c>
      <c r="L13" s="17">
        <f>Gastos!M17+Gastos!M10</f>
        <v>503</v>
      </c>
      <c r="M13" s="17">
        <f>Gastos!N17+Gastos!N10</f>
        <v>503</v>
      </c>
      <c r="N13" s="15">
        <f t="shared" si="11"/>
        <v>6036</v>
      </c>
      <c r="Q13" s="16" t="s">
        <v>31</v>
      </c>
      <c r="R13" s="60">
        <f t="shared" ca="1" si="12"/>
        <v>523.12</v>
      </c>
      <c r="S13" s="60">
        <f t="shared" ca="1" si="12"/>
        <v>528.15</v>
      </c>
      <c r="T13" s="60">
        <f t="shared" ca="1" si="12"/>
        <v>528.15</v>
      </c>
      <c r="U13" s="60">
        <f t="shared" ca="1" si="12"/>
        <v>518.09</v>
      </c>
      <c r="V13" s="60">
        <f t="shared" ca="1" si="12"/>
        <v>528.15</v>
      </c>
      <c r="W13" s="60">
        <f t="shared" ca="1" si="12"/>
        <v>518.09</v>
      </c>
      <c r="X13" s="60">
        <f t="shared" ca="1" si="12"/>
        <v>518.09</v>
      </c>
      <c r="Y13" s="60">
        <f t="shared" ca="1" si="12"/>
        <v>528.15</v>
      </c>
      <c r="Z13" s="60">
        <f t="shared" ca="1" si="12"/>
        <v>518.09</v>
      </c>
      <c r="AA13" s="60">
        <f t="shared" ca="1" si="12"/>
        <v>528.15</v>
      </c>
      <c r="AB13" s="60">
        <f t="shared" ca="1" si="12"/>
        <v>523.12</v>
      </c>
      <c r="AC13" s="60">
        <f t="shared" ca="1" si="12"/>
        <v>523.12</v>
      </c>
      <c r="AD13" s="15">
        <f t="shared" ca="1" si="13"/>
        <v>6282.47</v>
      </c>
    </row>
    <row r="14" spans="1:33" outlineLevel="1" x14ac:dyDescent="0.25">
      <c r="A14" s="16" t="s">
        <v>105</v>
      </c>
      <c r="B14" s="17">
        <f>Gastos!C6</f>
        <v>0</v>
      </c>
      <c r="C14" s="17">
        <f>Gastos!D6</f>
        <v>0</v>
      </c>
      <c r="D14" s="17">
        <f>Gastos!E6</f>
        <v>0</v>
      </c>
      <c r="E14" s="17">
        <f>Gastos!F6</f>
        <v>0</v>
      </c>
      <c r="F14" s="17">
        <f>Gastos!G6</f>
        <v>0</v>
      </c>
      <c r="G14" s="17">
        <f>Gastos!H6</f>
        <v>0</v>
      </c>
      <c r="H14" s="17">
        <f>Gastos!I6</f>
        <v>0</v>
      </c>
      <c r="I14" s="17">
        <f>Gastos!J6</f>
        <v>0</v>
      </c>
      <c r="J14" s="17">
        <f>Gastos!K6</f>
        <v>0</v>
      </c>
      <c r="K14" s="17">
        <f>Gastos!L6</f>
        <v>0</v>
      </c>
      <c r="L14" s="17">
        <f>Gastos!M6</f>
        <v>0</v>
      </c>
      <c r="M14" s="17">
        <f>Gastos!N6</f>
        <v>0</v>
      </c>
      <c r="N14" s="15">
        <f t="shared" si="11"/>
        <v>0</v>
      </c>
      <c r="Q14" s="16" t="s">
        <v>32</v>
      </c>
      <c r="R14" s="60">
        <f t="shared" ca="1" si="12"/>
        <v>0</v>
      </c>
      <c r="S14" s="60">
        <f t="shared" ca="1" si="12"/>
        <v>0</v>
      </c>
      <c r="T14" s="60">
        <f t="shared" ca="1" si="12"/>
        <v>0</v>
      </c>
      <c r="U14" s="60">
        <f t="shared" ca="1" si="12"/>
        <v>0</v>
      </c>
      <c r="V14" s="60">
        <f t="shared" ca="1" si="12"/>
        <v>0</v>
      </c>
      <c r="W14" s="60">
        <f t="shared" ca="1" si="12"/>
        <v>0</v>
      </c>
      <c r="X14" s="60">
        <f t="shared" ca="1" si="12"/>
        <v>0</v>
      </c>
      <c r="Y14" s="60">
        <f t="shared" ca="1" si="12"/>
        <v>0</v>
      </c>
      <c r="Z14" s="60">
        <f t="shared" ca="1" si="12"/>
        <v>0</v>
      </c>
      <c r="AA14" s="60">
        <f t="shared" ca="1" si="12"/>
        <v>0</v>
      </c>
      <c r="AB14" s="60">
        <f t="shared" ca="1" si="12"/>
        <v>0</v>
      </c>
      <c r="AC14" s="60">
        <f t="shared" ca="1" si="12"/>
        <v>0</v>
      </c>
      <c r="AD14" s="15">
        <f t="shared" ca="1" si="13"/>
        <v>0</v>
      </c>
    </row>
    <row r="15" spans="1:33" outlineLevel="1" x14ac:dyDescent="0.25">
      <c r="A15" s="16" t="s">
        <v>99</v>
      </c>
      <c r="B15" s="17">
        <f>Gastos!C7</f>
        <v>363</v>
      </c>
      <c r="C15" s="17">
        <f>Gastos!D7</f>
        <v>363</v>
      </c>
      <c r="D15" s="17">
        <f>Gastos!E7</f>
        <v>363</v>
      </c>
      <c r="E15" s="17">
        <f>Gastos!F7</f>
        <v>363</v>
      </c>
      <c r="F15" s="17">
        <f>Gastos!G7</f>
        <v>363</v>
      </c>
      <c r="G15" s="17">
        <f>Gastos!H7</f>
        <v>363</v>
      </c>
      <c r="H15" s="17">
        <f>Gastos!I7</f>
        <v>363</v>
      </c>
      <c r="I15" s="17">
        <f>Gastos!J7</f>
        <v>363</v>
      </c>
      <c r="J15" s="17">
        <f>Gastos!K7</f>
        <v>363</v>
      </c>
      <c r="K15" s="17">
        <f>Gastos!L7</f>
        <v>363</v>
      </c>
      <c r="L15" s="17">
        <f>Gastos!M7</f>
        <v>363</v>
      </c>
      <c r="M15" s="17">
        <f>Gastos!N7</f>
        <v>363</v>
      </c>
      <c r="N15" s="15">
        <f t="shared" si="11"/>
        <v>4356</v>
      </c>
      <c r="Q15" s="16" t="s">
        <v>33</v>
      </c>
      <c r="R15" s="60">
        <f t="shared" ca="1" si="12"/>
        <v>381.15</v>
      </c>
      <c r="S15" s="60">
        <f t="shared" ca="1" si="12"/>
        <v>381.15</v>
      </c>
      <c r="T15" s="60">
        <f t="shared" ca="1" si="12"/>
        <v>373.89</v>
      </c>
      <c r="U15" s="60">
        <f t="shared" ca="1" si="12"/>
        <v>373.89</v>
      </c>
      <c r="V15" s="60">
        <f t="shared" ca="1" si="12"/>
        <v>381.15</v>
      </c>
      <c r="W15" s="60">
        <f t="shared" ca="1" si="12"/>
        <v>377.52</v>
      </c>
      <c r="X15" s="60">
        <f t="shared" ca="1" si="12"/>
        <v>373.89</v>
      </c>
      <c r="Y15" s="60">
        <f t="shared" ca="1" si="12"/>
        <v>381.15</v>
      </c>
      <c r="Z15" s="60">
        <f t="shared" ca="1" si="12"/>
        <v>373.89</v>
      </c>
      <c r="AA15" s="60">
        <f t="shared" ca="1" si="12"/>
        <v>373.89</v>
      </c>
      <c r="AB15" s="60">
        <f t="shared" ca="1" si="12"/>
        <v>377.52</v>
      </c>
      <c r="AC15" s="60">
        <f t="shared" ca="1" si="12"/>
        <v>377.52</v>
      </c>
      <c r="AD15" s="15">
        <f t="shared" ca="1" si="13"/>
        <v>4526.6100000000006</v>
      </c>
    </row>
    <row r="16" spans="1:33" outlineLevel="1" x14ac:dyDescent="0.25">
      <c r="A16" s="18" t="s">
        <v>35</v>
      </c>
      <c r="B16" s="17">
        <f>Gastos!C4</f>
        <v>121</v>
      </c>
      <c r="C16" s="17">
        <f>Gastos!D4</f>
        <v>121</v>
      </c>
      <c r="D16" s="17">
        <f>Gastos!E4</f>
        <v>121</v>
      </c>
      <c r="E16" s="17">
        <f>Gastos!F4</f>
        <v>121</v>
      </c>
      <c r="F16" s="17">
        <f>Gastos!G4</f>
        <v>180</v>
      </c>
      <c r="G16" s="17">
        <f>Gastos!H4</f>
        <v>121</v>
      </c>
      <c r="H16" s="17">
        <f>Gastos!I4</f>
        <v>121</v>
      </c>
      <c r="I16" s="17">
        <f>Gastos!J4</f>
        <v>121</v>
      </c>
      <c r="J16" s="17">
        <f>Gastos!K4</f>
        <v>121</v>
      </c>
      <c r="K16" s="17">
        <f>Gastos!L4</f>
        <v>121</v>
      </c>
      <c r="L16" s="17">
        <f>Gastos!M4</f>
        <v>121</v>
      </c>
      <c r="M16" s="17">
        <f>Gastos!N4</f>
        <v>121</v>
      </c>
      <c r="N16" s="15">
        <f t="shared" si="11"/>
        <v>1511</v>
      </c>
      <c r="Q16" s="18" t="s">
        <v>35</v>
      </c>
      <c r="R16" s="60">
        <f t="shared" ca="1" si="12"/>
        <v>125.84</v>
      </c>
      <c r="S16" s="60">
        <f t="shared" ca="1" si="12"/>
        <v>124.63</v>
      </c>
      <c r="T16" s="60">
        <f t="shared" ca="1" si="12"/>
        <v>127.05</v>
      </c>
      <c r="U16" s="60">
        <f t="shared" ca="1" si="12"/>
        <v>124.63</v>
      </c>
      <c r="V16" s="60">
        <f t="shared" ca="1" si="12"/>
        <v>189</v>
      </c>
      <c r="W16" s="60">
        <f t="shared" ca="1" si="12"/>
        <v>124.63</v>
      </c>
      <c r="X16" s="60">
        <f t="shared" ca="1" si="12"/>
        <v>125.84</v>
      </c>
      <c r="Y16" s="60">
        <f t="shared" ca="1" si="12"/>
        <v>124.63</v>
      </c>
      <c r="Z16" s="60">
        <f t="shared" ca="1" si="12"/>
        <v>127.05</v>
      </c>
      <c r="AA16" s="60">
        <f t="shared" ca="1" si="12"/>
        <v>124.63</v>
      </c>
      <c r="AB16" s="60">
        <f t="shared" ca="1" si="12"/>
        <v>127.05</v>
      </c>
      <c r="AC16" s="60">
        <f t="shared" ca="1" si="12"/>
        <v>124.63</v>
      </c>
      <c r="AD16" s="15">
        <f t="shared" ca="1" si="13"/>
        <v>1569.6099999999997</v>
      </c>
    </row>
    <row r="17" spans="1:30" outlineLevel="1" x14ac:dyDescent="0.25">
      <c r="A17" s="16" t="s">
        <v>40</v>
      </c>
      <c r="B17" s="17">
        <f>Gastos!C18+Gastos!C19+Gastos!C20</f>
        <v>71.416666666666671</v>
      </c>
      <c r="C17" s="17">
        <f>Gastos!D18+Gastos!D19+Gastos!D20</f>
        <v>71.416666666666671</v>
      </c>
      <c r="D17" s="17">
        <f>Gastos!E18+Gastos!E19+Gastos!E20</f>
        <v>71.416666666666671</v>
      </c>
      <c r="E17" s="17">
        <f>Gastos!F18+Gastos!F19+Gastos!F20</f>
        <v>71.416666666666671</v>
      </c>
      <c r="F17" s="17">
        <f>Gastos!G18+Gastos!G19+Gastos!G20</f>
        <v>71.416666666666671</v>
      </c>
      <c r="G17" s="17">
        <f>Gastos!H18+Gastos!H19+Gastos!H20</f>
        <v>71.416666666666671</v>
      </c>
      <c r="H17" s="17">
        <f>Gastos!I18+Gastos!I19+Gastos!I20</f>
        <v>71.416666666666671</v>
      </c>
      <c r="I17" s="17">
        <f>Gastos!J18+Gastos!J19+Gastos!J20</f>
        <v>71.416666666666671</v>
      </c>
      <c r="J17" s="17">
        <f>Gastos!K18+Gastos!K19+Gastos!K20</f>
        <v>71.416666666666671</v>
      </c>
      <c r="K17" s="17">
        <f>Gastos!L18+Gastos!L19+Gastos!L20</f>
        <v>71.416666666666671</v>
      </c>
      <c r="L17" s="17">
        <f>Gastos!M18+Gastos!M19+Gastos!M20</f>
        <v>71.416666666666671</v>
      </c>
      <c r="M17" s="17">
        <f>Gastos!N18+Gastos!N19+Gastos!N20</f>
        <v>71.416666666666671</v>
      </c>
      <c r="N17" s="15">
        <f t="shared" si="11"/>
        <v>856.99999999999989</v>
      </c>
      <c r="Q17" s="16" t="s">
        <v>40</v>
      </c>
      <c r="R17" s="60">
        <f t="shared" ca="1" si="12"/>
        <v>74.987500000000011</v>
      </c>
      <c r="S17" s="60">
        <f t="shared" ca="1" si="12"/>
        <v>73.55916666666667</v>
      </c>
      <c r="T17" s="60">
        <f t="shared" ca="1" si="12"/>
        <v>74.987500000000011</v>
      </c>
      <c r="U17" s="60">
        <f t="shared" ca="1" si="12"/>
        <v>73.55916666666667</v>
      </c>
      <c r="V17" s="60">
        <f t="shared" ca="1" si="12"/>
        <v>74.987500000000011</v>
      </c>
      <c r="W17" s="60">
        <f t="shared" ca="1" si="12"/>
        <v>74.273333333333341</v>
      </c>
      <c r="X17" s="60">
        <f t="shared" ca="1" si="12"/>
        <v>74.987500000000011</v>
      </c>
      <c r="Y17" s="60">
        <f t="shared" ca="1" si="12"/>
        <v>73.55916666666667</v>
      </c>
      <c r="Z17" s="60">
        <f t="shared" ca="1" si="12"/>
        <v>74.987500000000011</v>
      </c>
      <c r="AA17" s="60">
        <f t="shared" ca="1" si="12"/>
        <v>73.55916666666667</v>
      </c>
      <c r="AB17" s="60">
        <f t="shared" ca="1" si="12"/>
        <v>73.55916666666667</v>
      </c>
      <c r="AC17" s="60">
        <f t="shared" ca="1" si="12"/>
        <v>73.55916666666667</v>
      </c>
      <c r="AD17" s="15">
        <f t="shared" ca="1" si="13"/>
        <v>890.56583333333333</v>
      </c>
    </row>
    <row r="18" spans="1:30" outlineLevel="1" x14ac:dyDescent="0.25">
      <c r="A18" s="65" t="s">
        <v>99</v>
      </c>
      <c r="B18" s="17">
        <f>Gastos!C22</f>
        <v>0</v>
      </c>
      <c r="C18" s="17">
        <f>Gastos!D22</f>
        <v>0</v>
      </c>
      <c r="D18" s="17">
        <f>Gastos!E22</f>
        <v>0</v>
      </c>
      <c r="E18" s="17">
        <f>Gastos!F22</f>
        <v>0</v>
      </c>
      <c r="F18" s="17">
        <f>Gastos!G22</f>
        <v>0</v>
      </c>
      <c r="G18" s="17">
        <f>Gastos!H22</f>
        <v>0</v>
      </c>
      <c r="H18" s="17">
        <f>Gastos!I22</f>
        <v>1159</v>
      </c>
      <c r="I18" s="17">
        <f>Gastos!J22</f>
        <v>0</v>
      </c>
      <c r="J18" s="17">
        <f>Gastos!K22</f>
        <v>0</v>
      </c>
      <c r="K18" s="17">
        <f>Gastos!L22</f>
        <v>0</v>
      </c>
      <c r="L18" s="17">
        <f>Gastos!M22</f>
        <v>0</v>
      </c>
      <c r="M18" s="17">
        <f>Gastos!N22</f>
        <v>172</v>
      </c>
      <c r="N18" s="15">
        <f t="shared" si="11"/>
        <v>1331</v>
      </c>
      <c r="Q18" s="65" t="s">
        <v>99</v>
      </c>
      <c r="R18" s="60">
        <f t="shared" ref="R18:AC18" si="14">B18</f>
        <v>0</v>
      </c>
      <c r="S18" s="60">
        <f t="shared" si="14"/>
        <v>0</v>
      </c>
      <c r="T18" s="60">
        <f t="shared" si="14"/>
        <v>0</v>
      </c>
      <c r="U18" s="60">
        <f t="shared" si="14"/>
        <v>0</v>
      </c>
      <c r="V18" s="60">
        <f t="shared" si="14"/>
        <v>0</v>
      </c>
      <c r="W18" s="60">
        <f t="shared" si="14"/>
        <v>0</v>
      </c>
      <c r="X18" s="60">
        <f t="shared" si="14"/>
        <v>1159</v>
      </c>
      <c r="Y18" s="60">
        <f t="shared" si="14"/>
        <v>0</v>
      </c>
      <c r="Z18" s="60">
        <f t="shared" si="14"/>
        <v>0</v>
      </c>
      <c r="AA18" s="60">
        <f t="shared" si="14"/>
        <v>0</v>
      </c>
      <c r="AB18" s="60">
        <f t="shared" si="14"/>
        <v>0</v>
      </c>
      <c r="AC18" s="60">
        <f t="shared" si="14"/>
        <v>172</v>
      </c>
      <c r="AD18" s="15">
        <f t="shared" si="13"/>
        <v>1331</v>
      </c>
    </row>
    <row r="19" spans="1:30" x14ac:dyDescent="0.25">
      <c r="A19" s="19" t="s">
        <v>37</v>
      </c>
      <c r="B19" s="14">
        <v>0.42717939100351543</v>
      </c>
      <c r="C19" s="14">
        <v>0.42720796837481023</v>
      </c>
      <c r="D19" s="14">
        <v>0.30379999786119982</v>
      </c>
      <c r="E19" s="14">
        <v>0.2702081806301061</v>
      </c>
      <c r="F19" s="14">
        <v>0.49466078589878992</v>
      </c>
      <c r="G19" s="14">
        <v>0.73485426569411472</v>
      </c>
      <c r="H19" s="14">
        <v>0.25768745791473302</v>
      </c>
      <c r="I19" s="14">
        <v>0.66040712578016258</v>
      </c>
      <c r="J19" s="14">
        <v>0.42116022149354582</v>
      </c>
      <c r="K19" s="14">
        <v>0.54174809190916007</v>
      </c>
      <c r="L19" s="14">
        <v>0.51419074204467063</v>
      </c>
      <c r="M19" s="14">
        <v>0.60487225535939226</v>
      </c>
      <c r="N19" s="7"/>
      <c r="Q19" s="19" t="s">
        <v>37</v>
      </c>
      <c r="R19" s="14">
        <f t="shared" ref="R19:AC19" ca="1" si="15">R10/R3</f>
        <v>0.1992908764050437</v>
      </c>
      <c r="S19" s="14">
        <f t="shared" ca="1" si="15"/>
        <v>1.7341424613323591</v>
      </c>
      <c r="T19" s="14">
        <f t="shared" ca="1" si="15"/>
        <v>0.24123856676674457</v>
      </c>
      <c r="U19" s="14">
        <f t="shared" ca="1" si="15"/>
        <v>1.232102143897551</v>
      </c>
      <c r="V19" s="14">
        <f t="shared" ca="1" si="15"/>
        <v>0.16725189819549716</v>
      </c>
      <c r="W19" s="14">
        <f t="shared" ca="1" si="15"/>
        <v>1.280837144308943</v>
      </c>
      <c r="X19" s="14">
        <f t="shared" ca="1" si="15"/>
        <v>0.28701953068984443</v>
      </c>
      <c r="Y19" s="14">
        <f t="shared" ca="1" si="15"/>
        <v>1.2984911643636894</v>
      </c>
      <c r="Z19" s="14">
        <f t="shared" ca="1" si="15"/>
        <v>0.17489592605636561</v>
      </c>
      <c r="AA19" s="14">
        <f t="shared" ca="1" si="15"/>
        <v>1.2609765480895916</v>
      </c>
      <c r="AB19" s="14">
        <f t="shared" ca="1" si="15"/>
        <v>0.16044702702429212</v>
      </c>
      <c r="AC19" s="14">
        <f t="shared" ca="1" si="15"/>
        <v>1.5214385087266442</v>
      </c>
      <c r="AD19" s="7"/>
    </row>
    <row r="20" spans="1:30" ht="7.15" customHeight="1" x14ac:dyDescent="0.25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7"/>
      <c r="Q20" s="8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7"/>
    </row>
    <row r="21" spans="1:30" x14ac:dyDescent="0.25">
      <c r="A21" s="30" t="s">
        <v>27</v>
      </c>
      <c r="B21" s="31">
        <f>B7+B10+B5</f>
        <v>6464.416666666667</v>
      </c>
      <c r="C21" s="31">
        <f t="shared" ref="C21:M21" si="16">C7+C10+C5</f>
        <v>5807.416666666667</v>
      </c>
      <c r="D21" s="31">
        <f t="shared" si="16"/>
        <v>7172.416666666667</v>
      </c>
      <c r="E21" s="31">
        <f t="shared" si="16"/>
        <v>7939.416666666667</v>
      </c>
      <c r="F21" s="31">
        <f t="shared" si="16"/>
        <v>7785.416666666667</v>
      </c>
      <c r="G21" s="31">
        <f t="shared" si="16"/>
        <v>7588.416666666667</v>
      </c>
      <c r="H21" s="31">
        <f t="shared" si="16"/>
        <v>8672.4166666666679</v>
      </c>
      <c r="I21" s="31">
        <f t="shared" si="16"/>
        <v>7402.416666666667</v>
      </c>
      <c r="J21" s="31">
        <f t="shared" si="16"/>
        <v>8003.416666666667</v>
      </c>
      <c r="K21" s="31">
        <f t="shared" si="16"/>
        <v>7959.416666666667</v>
      </c>
      <c r="L21" s="31">
        <f t="shared" si="16"/>
        <v>8103.416666666667</v>
      </c>
      <c r="M21" s="31">
        <f t="shared" si="16"/>
        <v>8520.4166666666679</v>
      </c>
      <c r="N21" s="32">
        <f>SUM(B21:M21)</f>
        <v>91419.000000000015</v>
      </c>
      <c r="Q21" s="41" t="s">
        <v>27</v>
      </c>
      <c r="R21" s="42">
        <f ca="1">R7+R10+R5</f>
        <v>6693.4975000000004</v>
      </c>
      <c r="S21" s="42">
        <f t="shared" ref="S21:AC21" ca="1" si="17">S7+S10+S5</f>
        <v>6021.5591666666669</v>
      </c>
      <c r="T21" s="42">
        <f t="shared" ca="1" si="17"/>
        <v>7393.9975000000004</v>
      </c>
      <c r="U21" s="42">
        <f t="shared" ca="1" si="17"/>
        <v>8270.1291666666657</v>
      </c>
      <c r="V21" s="42">
        <f t="shared" ca="1" si="17"/>
        <v>8022.8774999999996</v>
      </c>
      <c r="W21" s="42">
        <f t="shared" ca="1" si="17"/>
        <v>7811.7333333333345</v>
      </c>
      <c r="X21" s="42">
        <f t="shared" ca="1" si="17"/>
        <v>8932.3674999999985</v>
      </c>
      <c r="Y21" s="42">
        <f t="shared" ca="1" si="17"/>
        <v>7677.8091666666669</v>
      </c>
      <c r="Z21" s="42">
        <f t="shared" ca="1" si="17"/>
        <v>8281.8775000000005</v>
      </c>
      <c r="AA21" s="42">
        <f t="shared" ca="1" si="17"/>
        <v>8192.8991666666661</v>
      </c>
      <c r="AB21" s="42">
        <f t="shared" ca="1" si="17"/>
        <v>8338.8991666666661</v>
      </c>
      <c r="AC21" s="42">
        <f t="shared" ca="1" si="17"/>
        <v>8816.4091666666664</v>
      </c>
      <c r="AD21" s="43">
        <f ca="1">SUM(R21:AC21)</f>
        <v>94454.055833333347</v>
      </c>
    </row>
    <row r="22" spans="1:30" x14ac:dyDescent="0.25">
      <c r="A22" s="3" t="s">
        <v>26</v>
      </c>
      <c r="B22" s="4">
        <f t="shared" ref="B22:M22" si="18">B3-B7-B10</f>
        <v>3486.3633333333337</v>
      </c>
      <c r="C22" s="4">
        <f t="shared" si="18"/>
        <v>-4809.416666666667</v>
      </c>
      <c r="D22" s="4">
        <f t="shared" si="18"/>
        <v>639.34333333333348</v>
      </c>
      <c r="E22" s="4">
        <f t="shared" si="18"/>
        <v>-5516.416666666667</v>
      </c>
      <c r="F22" s="4">
        <f t="shared" si="18"/>
        <v>3610.6033333333335</v>
      </c>
      <c r="G22" s="4">
        <f t="shared" si="18"/>
        <v>-5714.416666666667</v>
      </c>
      <c r="H22" s="4">
        <f t="shared" si="18"/>
        <v>1668.6833333333334</v>
      </c>
      <c r="I22" s="4">
        <f t="shared" si="18"/>
        <v>-6043.416666666667</v>
      </c>
      <c r="J22" s="4">
        <f t="shared" si="18"/>
        <v>2496.5033333333331</v>
      </c>
      <c r="K22" s="4">
        <f t="shared" si="18"/>
        <v>-6128.416666666667</v>
      </c>
      <c r="L22" s="4">
        <f t="shared" si="18"/>
        <v>2775.2433333333329</v>
      </c>
      <c r="M22" s="4">
        <f t="shared" si="18"/>
        <v>-6488.416666666667</v>
      </c>
      <c r="N22" s="5">
        <f>SUM(B22:M22)</f>
        <v>-20023.760000000006</v>
      </c>
      <c r="Q22" s="3" t="s">
        <v>26</v>
      </c>
      <c r="R22" s="4">
        <f t="shared" ref="R22:AC22" ca="1" si="19">R3-R7-R10</f>
        <v>4201.4005000000006</v>
      </c>
      <c r="S22" s="4">
        <f t="shared" ca="1" si="19"/>
        <v>-4878.4591666666665</v>
      </c>
      <c r="T22" s="4">
        <f t="shared" ca="1" si="19"/>
        <v>1167.8885000000005</v>
      </c>
      <c r="U22" s="4">
        <f t="shared" ca="1" si="19"/>
        <v>-5649.6191666666664</v>
      </c>
      <c r="V22" s="4">
        <f t="shared" ca="1" si="19"/>
        <v>4572.6247000000003</v>
      </c>
      <c r="W22" s="4">
        <f t="shared" ca="1" si="19"/>
        <v>-5752.1933333333336</v>
      </c>
      <c r="X22" s="4">
        <f t="shared" ca="1" si="19"/>
        <v>2415.6825000000003</v>
      </c>
      <c r="Y22" s="4">
        <f t="shared" ca="1" si="19"/>
        <v>-6158.9491666666672</v>
      </c>
      <c r="Z22" s="4">
        <f t="shared" ca="1" si="19"/>
        <v>3517.4321</v>
      </c>
      <c r="AA22" s="4">
        <f t="shared" ca="1" si="19"/>
        <v>-6137.4091666666664</v>
      </c>
      <c r="AB22" s="4">
        <f t="shared" ca="1" si="19"/>
        <v>4096.6798333333336</v>
      </c>
      <c r="AC22" s="4">
        <f t="shared" ca="1" si="19"/>
        <v>-6624.3291666666664</v>
      </c>
      <c r="AD22" s="5">
        <f ca="1">SUM(R22:AC22)</f>
        <v>-15229.251033333332</v>
      </c>
    </row>
    <row r="23" spans="1:30" x14ac:dyDescent="0.25">
      <c r="A23" s="8"/>
      <c r="B23" s="9">
        <f t="shared" ref="B23:M23" si="20">B22/B3</f>
        <v>0.37801653442165306</v>
      </c>
      <c r="C23" s="9">
        <f t="shared" si="20"/>
        <v>-5.0519082633053225</v>
      </c>
      <c r="D23" s="9">
        <f t="shared" si="20"/>
        <v>8.8911788647282552E-2</v>
      </c>
      <c r="E23" s="9">
        <f t="shared" si="20"/>
        <v>-3.8388424959406171</v>
      </c>
      <c r="F23" s="9">
        <f t="shared" si="20"/>
        <v>0.33680938406209443</v>
      </c>
      <c r="G23" s="9">
        <f t="shared" si="20"/>
        <v>-4.3555005081300813</v>
      </c>
      <c r="H23" s="9">
        <f t="shared" si="20"/>
        <v>0.16765463356475202</v>
      </c>
      <c r="I23" s="9">
        <f t="shared" si="20"/>
        <v>-4.6027545062198527</v>
      </c>
      <c r="J23" s="9">
        <f t="shared" si="20"/>
        <v>0.25360865725578152</v>
      </c>
      <c r="K23" s="9">
        <f t="shared" si="20"/>
        <v>-4.4570303030303036</v>
      </c>
      <c r="L23" s="9">
        <f t="shared" si="20"/>
        <v>0.27063240842049691</v>
      </c>
      <c r="M23" s="9">
        <f t="shared" si="20"/>
        <v>-5.2368173258003772</v>
      </c>
      <c r="N23" s="7"/>
      <c r="Q23" s="8"/>
      <c r="R23" s="9">
        <f t="shared" ref="R23:AC23" ca="1" si="21">R22/R3</f>
        <v>0.41413272353888958</v>
      </c>
      <c r="S23" s="9">
        <f t="shared" ca="1" si="21"/>
        <v>-4.4560277371818291</v>
      </c>
      <c r="T23" s="9">
        <f t="shared" ca="1" si="21"/>
        <v>0.14765015355564901</v>
      </c>
      <c r="U23" s="9">
        <f t="shared" ca="1" si="21"/>
        <v>-3.5419255372282512</v>
      </c>
      <c r="V23" s="9">
        <f t="shared" ca="1" si="21"/>
        <v>0.38427929348188827</v>
      </c>
      <c r="W23" s="9">
        <f t="shared" ca="1" si="21"/>
        <v>-3.9145479457026715</v>
      </c>
      <c r="X23" s="9">
        <f t="shared" ca="1" si="21"/>
        <v>0.2206423124453688</v>
      </c>
      <c r="Y23" s="9">
        <f t="shared" ca="1" si="21"/>
        <v>-4.1881658461175792</v>
      </c>
      <c r="Z23" s="9">
        <f t="shared" ca="1" si="21"/>
        <v>0.31621262362062108</v>
      </c>
      <c r="AA23" s="9">
        <f t="shared" ca="1" si="21"/>
        <v>-3.8813654808959153</v>
      </c>
      <c r="AB23" s="9">
        <f t="shared" ca="1" si="21"/>
        <v>0.34738648476449463</v>
      </c>
      <c r="AC23" s="9">
        <f t="shared" ca="1" si="21"/>
        <v>-4.8166780582034816</v>
      </c>
      <c r="AD23" s="7"/>
    </row>
    <row r="24" spans="1:30" ht="7.5" customHeight="1" x14ac:dyDescent="0.25">
      <c r="A24" s="8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7"/>
      <c r="Q24" s="8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7"/>
    </row>
    <row r="25" spans="1:30" x14ac:dyDescent="0.25">
      <c r="A25" s="24" t="s">
        <v>28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6">
        <f>SUM(B25:M25)</f>
        <v>0</v>
      </c>
      <c r="Q25" s="34" t="s">
        <v>28</v>
      </c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36">
        <f>SUM(R25:AC25)</f>
        <v>0</v>
      </c>
    </row>
    <row r="26" spans="1:30" x14ac:dyDescent="0.25">
      <c r="A26" s="24" t="s">
        <v>38</v>
      </c>
      <c r="B26" s="29">
        <f>Gastos!C5</f>
        <v>562</v>
      </c>
      <c r="C26" s="29">
        <f>Gastos!D5</f>
        <v>562</v>
      </c>
      <c r="D26" s="29">
        <f>Gastos!E5</f>
        <v>562</v>
      </c>
      <c r="E26" s="29">
        <f>Gastos!F5</f>
        <v>562</v>
      </c>
      <c r="F26" s="29">
        <f>Gastos!G5</f>
        <v>562</v>
      </c>
      <c r="G26" s="29">
        <f>Gastos!H5</f>
        <v>562</v>
      </c>
      <c r="H26" s="29">
        <f>Gastos!I5</f>
        <v>562</v>
      </c>
      <c r="I26" s="29">
        <f>Gastos!J5</f>
        <v>562</v>
      </c>
      <c r="J26" s="29">
        <f>Gastos!K5</f>
        <v>562</v>
      </c>
      <c r="K26" s="29">
        <f>Gastos!L5</f>
        <v>562</v>
      </c>
      <c r="L26" s="29">
        <f>Gastos!M5</f>
        <v>562</v>
      </c>
      <c r="M26" s="29">
        <f>Gastos!N5</f>
        <v>562</v>
      </c>
      <c r="N26" s="26">
        <f t="shared" ref="N26:N27" si="22">SUM(B26:M26)</f>
        <v>6744</v>
      </c>
      <c r="Q26" s="34" t="s">
        <v>38</v>
      </c>
      <c r="R26" s="40">
        <f t="shared" ref="R26:AC26" si="23">B26</f>
        <v>562</v>
      </c>
      <c r="S26" s="40">
        <f t="shared" si="23"/>
        <v>562</v>
      </c>
      <c r="T26" s="40">
        <f t="shared" si="23"/>
        <v>562</v>
      </c>
      <c r="U26" s="40">
        <f t="shared" si="23"/>
        <v>562</v>
      </c>
      <c r="V26" s="40">
        <f t="shared" si="23"/>
        <v>562</v>
      </c>
      <c r="W26" s="40">
        <f t="shared" si="23"/>
        <v>562</v>
      </c>
      <c r="X26" s="40">
        <f t="shared" si="23"/>
        <v>562</v>
      </c>
      <c r="Y26" s="40">
        <f t="shared" si="23"/>
        <v>562</v>
      </c>
      <c r="Z26" s="40">
        <f t="shared" si="23"/>
        <v>562</v>
      </c>
      <c r="AA26" s="40">
        <f t="shared" si="23"/>
        <v>562</v>
      </c>
      <c r="AB26" s="40">
        <f t="shared" si="23"/>
        <v>562</v>
      </c>
      <c r="AC26" s="40">
        <f t="shared" si="23"/>
        <v>562</v>
      </c>
      <c r="AD26" s="36">
        <f>SUM(R26:AC26)</f>
        <v>6744</v>
      </c>
    </row>
    <row r="27" spans="1:30" x14ac:dyDescent="0.25">
      <c r="A27" s="24" t="s">
        <v>106</v>
      </c>
      <c r="B27" s="29">
        <f>Gastos!C21</f>
        <v>3500</v>
      </c>
      <c r="C27" s="29">
        <f>Gastos!D21</f>
        <v>0</v>
      </c>
      <c r="D27" s="29">
        <f>Gastos!E21</f>
        <v>0</v>
      </c>
      <c r="E27" s="29">
        <f>Gastos!F21</f>
        <v>3770</v>
      </c>
      <c r="F27" s="29">
        <f>Gastos!G21</f>
        <v>0</v>
      </c>
      <c r="G27" s="29">
        <f>Gastos!H21</f>
        <v>0</v>
      </c>
      <c r="H27" s="29">
        <f>Gastos!I21</f>
        <v>4100</v>
      </c>
      <c r="I27" s="29">
        <f>Gastos!J21</f>
        <v>0</v>
      </c>
      <c r="J27" s="29">
        <f>Gastos!K21</f>
        <v>0</v>
      </c>
      <c r="K27" s="29">
        <f>Gastos!L21</f>
        <v>3600</v>
      </c>
      <c r="L27" s="29">
        <f>Gastos!M21</f>
        <v>0</v>
      </c>
      <c r="M27" s="29">
        <f>Gastos!N21</f>
        <v>0</v>
      </c>
      <c r="N27" s="26">
        <f t="shared" si="22"/>
        <v>14970</v>
      </c>
      <c r="Q27" s="34" t="s">
        <v>106</v>
      </c>
      <c r="R27" s="35">
        <f t="shared" ref="R27:AC27" ca="1" si="24">((RANDBETWEEN($AF$7,$AG$7)*B27)/100)+B27</f>
        <v>3640</v>
      </c>
      <c r="S27" s="35">
        <f t="shared" ca="1" si="24"/>
        <v>0</v>
      </c>
      <c r="T27" s="35">
        <f t="shared" ca="1" si="24"/>
        <v>0</v>
      </c>
      <c r="U27" s="35">
        <f t="shared" ca="1" si="24"/>
        <v>3958.5</v>
      </c>
      <c r="V27" s="35">
        <f t="shared" ca="1" si="24"/>
        <v>0</v>
      </c>
      <c r="W27" s="35">
        <f t="shared" ca="1" si="24"/>
        <v>0</v>
      </c>
      <c r="X27" s="35">
        <f t="shared" ca="1" si="24"/>
        <v>4264</v>
      </c>
      <c r="Y27" s="35">
        <f t="shared" ca="1" si="24"/>
        <v>0</v>
      </c>
      <c r="Z27" s="35">
        <f t="shared" ca="1" si="24"/>
        <v>0</v>
      </c>
      <c r="AA27" s="35">
        <f t="shared" ca="1" si="24"/>
        <v>3744</v>
      </c>
      <c r="AB27" s="35">
        <f t="shared" ca="1" si="24"/>
        <v>0</v>
      </c>
      <c r="AC27" s="35">
        <f t="shared" ca="1" si="24"/>
        <v>0</v>
      </c>
      <c r="AD27" s="36">
        <f ca="1">SUM(R27:AC27)</f>
        <v>15606.5</v>
      </c>
    </row>
    <row r="28" spans="1:30" x14ac:dyDescent="0.25">
      <c r="A28" s="21" t="s">
        <v>29</v>
      </c>
      <c r="B28" s="22">
        <f>B22-B25-B26-B27</f>
        <v>-575.63666666666631</v>
      </c>
      <c r="C28" s="22">
        <f t="shared" ref="C28:M28" si="25">C22-C25-C26-C27</f>
        <v>-5371.416666666667</v>
      </c>
      <c r="D28" s="22">
        <f t="shared" si="25"/>
        <v>77.343333333333476</v>
      </c>
      <c r="E28" s="22">
        <f t="shared" si="25"/>
        <v>-9848.4166666666679</v>
      </c>
      <c r="F28" s="22">
        <f t="shared" si="25"/>
        <v>3048.6033333333335</v>
      </c>
      <c r="G28" s="22">
        <f t="shared" si="25"/>
        <v>-6276.416666666667</v>
      </c>
      <c r="H28" s="22">
        <f t="shared" si="25"/>
        <v>-2993.3166666666666</v>
      </c>
      <c r="I28" s="22">
        <f t="shared" si="25"/>
        <v>-6605.416666666667</v>
      </c>
      <c r="J28" s="22">
        <f t="shared" si="25"/>
        <v>1934.5033333333331</v>
      </c>
      <c r="K28" s="22">
        <f t="shared" si="25"/>
        <v>-10290.416666666668</v>
      </c>
      <c r="L28" s="22">
        <f t="shared" si="25"/>
        <v>2213.2433333333329</v>
      </c>
      <c r="M28" s="22">
        <f t="shared" si="25"/>
        <v>-7050.416666666667</v>
      </c>
      <c r="N28" s="5">
        <f>SUM(B28:M28)</f>
        <v>-41737.760000000002</v>
      </c>
      <c r="Q28" s="21" t="s">
        <v>29</v>
      </c>
      <c r="R28" s="22">
        <f ca="1">R22-R25-R26-R27</f>
        <v>-0.59949999999935244</v>
      </c>
      <c r="S28" s="22">
        <f t="shared" ref="S28:AC28" ca="1" si="26">S22-S25-S26-S27</f>
        <v>-5440.4591666666665</v>
      </c>
      <c r="T28" s="22">
        <f t="shared" ca="1" si="26"/>
        <v>605.88850000000048</v>
      </c>
      <c r="U28" s="22">
        <f t="shared" ca="1" si="26"/>
        <v>-10170.119166666667</v>
      </c>
      <c r="V28" s="22">
        <f t="shared" ca="1" si="26"/>
        <v>4010.6247000000003</v>
      </c>
      <c r="W28" s="22">
        <f t="shared" ca="1" si="26"/>
        <v>-6314.1933333333336</v>
      </c>
      <c r="X28" s="22">
        <f t="shared" ca="1" si="26"/>
        <v>-2410.3174999999997</v>
      </c>
      <c r="Y28" s="22">
        <f t="shared" ca="1" si="26"/>
        <v>-6720.9491666666672</v>
      </c>
      <c r="Z28" s="22">
        <f t="shared" ca="1" si="26"/>
        <v>2955.4321</v>
      </c>
      <c r="AA28" s="22">
        <f t="shared" ca="1" si="26"/>
        <v>-10443.409166666666</v>
      </c>
      <c r="AB28" s="22">
        <f t="shared" ca="1" si="26"/>
        <v>3534.6798333333336</v>
      </c>
      <c r="AC28" s="22">
        <f t="shared" ca="1" si="26"/>
        <v>-7186.3291666666664</v>
      </c>
      <c r="AD28" s="22">
        <f ca="1">SUM(R28:AC28)</f>
        <v>-37579.751033333334</v>
      </c>
    </row>
    <row r="29" spans="1:30" x14ac:dyDescent="0.25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Q29" s="6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5">
      <c r="A30" s="10" t="s">
        <v>39</v>
      </c>
      <c r="B30" s="11">
        <f t="shared" ref="B30:M30" si="27">B28</f>
        <v>-575.63666666666631</v>
      </c>
      <c r="C30" s="11">
        <f t="shared" si="27"/>
        <v>-5371.416666666667</v>
      </c>
      <c r="D30" s="11">
        <f t="shared" si="27"/>
        <v>77.343333333333476</v>
      </c>
      <c r="E30" s="11">
        <f t="shared" si="27"/>
        <v>-9848.4166666666679</v>
      </c>
      <c r="F30" s="11">
        <f t="shared" si="27"/>
        <v>3048.6033333333335</v>
      </c>
      <c r="G30" s="11">
        <f t="shared" si="27"/>
        <v>-6276.416666666667</v>
      </c>
      <c r="H30" s="11">
        <f t="shared" si="27"/>
        <v>-2993.3166666666666</v>
      </c>
      <c r="I30" s="11">
        <f t="shared" si="27"/>
        <v>-6605.416666666667</v>
      </c>
      <c r="J30" s="11">
        <f t="shared" si="27"/>
        <v>1934.5033333333331</v>
      </c>
      <c r="K30" s="11">
        <f t="shared" si="27"/>
        <v>-10290.416666666668</v>
      </c>
      <c r="L30" s="11">
        <f t="shared" si="27"/>
        <v>2213.2433333333329</v>
      </c>
      <c r="M30" s="11">
        <f t="shared" si="27"/>
        <v>-7050.416666666667</v>
      </c>
      <c r="N30" s="11">
        <f>SUM(B30:M30)</f>
        <v>-41737.760000000002</v>
      </c>
      <c r="Q30" s="10" t="s">
        <v>39</v>
      </c>
      <c r="R30" s="11">
        <f t="shared" ref="R30:AC30" ca="1" si="28">R28</f>
        <v>-0.59949999999935244</v>
      </c>
      <c r="S30" s="11">
        <f t="shared" ca="1" si="28"/>
        <v>-5440.4591666666665</v>
      </c>
      <c r="T30" s="11">
        <f t="shared" ca="1" si="28"/>
        <v>605.88850000000048</v>
      </c>
      <c r="U30" s="11">
        <f t="shared" ca="1" si="28"/>
        <v>-10170.119166666667</v>
      </c>
      <c r="V30" s="11">
        <f t="shared" ca="1" si="28"/>
        <v>4010.6247000000003</v>
      </c>
      <c r="W30" s="11">
        <f t="shared" ca="1" si="28"/>
        <v>-6314.1933333333336</v>
      </c>
      <c r="X30" s="11">
        <f t="shared" ca="1" si="28"/>
        <v>-2410.3174999999997</v>
      </c>
      <c r="Y30" s="11">
        <f t="shared" ca="1" si="28"/>
        <v>-6720.9491666666672</v>
      </c>
      <c r="Z30" s="11">
        <f t="shared" ca="1" si="28"/>
        <v>2955.4321</v>
      </c>
      <c r="AA30" s="11">
        <f t="shared" ca="1" si="28"/>
        <v>-10443.409166666666</v>
      </c>
      <c r="AB30" s="11">
        <f t="shared" ca="1" si="28"/>
        <v>3534.6798333333336</v>
      </c>
      <c r="AC30" s="11">
        <f t="shared" ca="1" si="28"/>
        <v>-7186.3291666666664</v>
      </c>
      <c r="AD30" s="11">
        <f ca="1">SUM(R30:AC30)</f>
        <v>-37579.751033333334</v>
      </c>
    </row>
    <row r="31" spans="1:30" x14ac:dyDescent="0.25">
      <c r="A31" s="8"/>
      <c r="B31" s="12">
        <f t="shared" ref="B31:N31" si="29">B30/B3</f>
        <v>-6.2414658776059527E-2</v>
      </c>
      <c r="C31" s="12">
        <f t="shared" si="29"/>
        <v>-5.6422443977591037</v>
      </c>
      <c r="D31" s="12">
        <f t="shared" si="29"/>
        <v>1.0755933077078566E-2</v>
      </c>
      <c r="E31" s="12">
        <f t="shared" si="29"/>
        <v>-6.8534562746462546</v>
      </c>
      <c r="F31" s="12">
        <f t="shared" si="29"/>
        <v>0.28438410873611553</v>
      </c>
      <c r="G31" s="12">
        <f t="shared" si="29"/>
        <v>-4.783854166666667</v>
      </c>
      <c r="H31" s="12">
        <f t="shared" si="29"/>
        <v>-0.30074214733768034</v>
      </c>
      <c r="I31" s="12">
        <f t="shared" si="29"/>
        <v>-5.0307819243462806</v>
      </c>
      <c r="J31" s="12">
        <f t="shared" si="29"/>
        <v>0.19651757971756506</v>
      </c>
      <c r="K31" s="12">
        <f t="shared" si="29"/>
        <v>-7.4839393939393952</v>
      </c>
      <c r="L31" s="12">
        <f t="shared" si="29"/>
        <v>0.21582805605776623</v>
      </c>
      <c r="M31" s="12">
        <f t="shared" si="29"/>
        <v>-5.690408931934356</v>
      </c>
      <c r="N31" s="12">
        <f t="shared" si="29"/>
        <v>-0.64396965805134876</v>
      </c>
      <c r="Q31" s="8"/>
      <c r="R31" s="12">
        <f t="shared" ref="R31:AD31" ca="1" si="30">R30/R3</f>
        <v>-5.9092811494951764E-5</v>
      </c>
      <c r="S31" s="12">
        <f t="shared" ca="1" si="30"/>
        <v>-4.9693635062720745</v>
      </c>
      <c r="T31" s="12">
        <f t="shared" ca="1" si="30"/>
        <v>7.6599375764554473E-2</v>
      </c>
      <c r="U31" s="12">
        <f t="shared" ca="1" si="30"/>
        <v>-6.3759704380789985</v>
      </c>
      <c r="V31" s="12">
        <f t="shared" ca="1" si="30"/>
        <v>0.33704931571073615</v>
      </c>
      <c r="W31" s="12">
        <f t="shared" ca="1" si="30"/>
        <v>-4.2970065693960509</v>
      </c>
      <c r="X31" s="12">
        <f t="shared" ca="1" si="30"/>
        <v>-0.22015228695308264</v>
      </c>
      <c r="Y31" s="12">
        <f t="shared" ca="1" si="30"/>
        <v>-4.5703331837304617</v>
      </c>
      <c r="Z31" s="12">
        <f t="shared" ca="1" si="30"/>
        <v>0.26568954615317286</v>
      </c>
      <c r="AA31" s="12">
        <f t="shared" ca="1" si="30"/>
        <v>-6.6045275362318838</v>
      </c>
      <c r="AB31" s="12">
        <f t="shared" ca="1" si="30"/>
        <v>0.29973052618820706</v>
      </c>
      <c r="AC31" s="12">
        <f t="shared" ca="1" si="30"/>
        <v>-5.2253191448106699</v>
      </c>
      <c r="AD31" s="12">
        <f t="shared" ca="1" si="30"/>
        <v>-0.51901844560869614</v>
      </c>
    </row>
  </sheetData>
  <mergeCells count="2">
    <mergeCell ref="AF1:AG1"/>
    <mergeCell ref="AF5:AG5"/>
  </mergeCells>
  <conditionalFormatting sqref="R23:AC23">
    <cfRule type="cellIs" dxfId="3" priority="6" operator="lessThan">
      <formula>0.2</formula>
    </cfRule>
  </conditionalFormatting>
  <conditionalFormatting sqref="R31:AD31">
    <cfRule type="cellIs" dxfId="2" priority="5" operator="lessThan">
      <formula>0.2</formula>
    </cfRule>
  </conditionalFormatting>
  <conditionalFormatting sqref="B23:M23">
    <cfRule type="cellIs" dxfId="1" priority="2" operator="lessThan">
      <formula>0.2</formula>
    </cfRule>
  </conditionalFormatting>
  <conditionalFormatting sqref="B31:N31">
    <cfRule type="cellIs" dxfId="0" priority="1" operator="lessThan">
      <formula>0.2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8FD94-0CAD-492F-BC0C-EA3F0AF3B664}">
  <sheetPr codeName="Hoja3">
    <tabColor theme="7" tint="0.79998168889431442"/>
  </sheetPr>
  <dimension ref="A1:CE5"/>
  <sheetViews>
    <sheetView workbookViewId="0">
      <selection activeCell="D3" sqref="D3"/>
    </sheetView>
  </sheetViews>
  <sheetFormatPr baseColWidth="10" defaultRowHeight="15" outlineLevelCol="1" x14ac:dyDescent="0.25"/>
  <cols>
    <col min="2" max="35" width="10.85546875" customWidth="1" outlineLevel="1"/>
    <col min="36" max="59" width="10.85546875" customWidth="1"/>
  </cols>
  <sheetData>
    <row r="1" spans="1:83" x14ac:dyDescent="0.25">
      <c r="A1" s="45"/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6" t="s">
        <v>43</v>
      </c>
      <c r="BO1" s="46"/>
    </row>
    <row r="2" spans="1:83" x14ac:dyDescent="0.25">
      <c r="A2" s="45"/>
      <c r="B2" s="45" t="s">
        <v>44</v>
      </c>
      <c r="C2" s="45"/>
      <c r="D2" s="45" t="s">
        <v>45</v>
      </c>
      <c r="E2" s="45"/>
      <c r="F2" s="45" t="s">
        <v>46</v>
      </c>
      <c r="G2" s="45"/>
      <c r="H2" s="45" t="s">
        <v>47</v>
      </c>
      <c r="I2" s="45"/>
      <c r="J2" s="45" t="s">
        <v>48</v>
      </c>
      <c r="K2" s="45"/>
      <c r="L2" s="45" t="s">
        <v>49</v>
      </c>
      <c r="M2" s="45"/>
      <c r="N2" s="45" t="s">
        <v>50</v>
      </c>
      <c r="O2" s="45"/>
      <c r="P2" s="45" t="s">
        <v>51</v>
      </c>
      <c r="Q2" s="45"/>
      <c r="R2" s="45" t="s">
        <v>52</v>
      </c>
      <c r="S2" s="45"/>
      <c r="T2" s="45" t="s">
        <v>53</v>
      </c>
      <c r="U2" s="45"/>
      <c r="V2" s="45" t="s">
        <v>54</v>
      </c>
      <c r="W2" s="45"/>
      <c r="X2" s="45" t="s">
        <v>55</v>
      </c>
      <c r="Y2" s="45"/>
      <c r="Z2" s="45" t="s">
        <v>56</v>
      </c>
      <c r="AA2" s="45"/>
      <c r="AB2" s="45" t="s">
        <v>57</v>
      </c>
      <c r="AC2" s="45"/>
      <c r="AD2" s="45" t="s">
        <v>58</v>
      </c>
      <c r="AE2" s="45"/>
      <c r="AF2" s="45" t="s">
        <v>59</v>
      </c>
      <c r="AG2" s="45"/>
      <c r="AH2" s="45" t="s">
        <v>60</v>
      </c>
      <c r="AI2" s="45"/>
      <c r="AJ2" s="45" t="s">
        <v>61</v>
      </c>
      <c r="AK2" s="45"/>
      <c r="AL2" s="45" t="s">
        <v>62</v>
      </c>
      <c r="AM2" s="45"/>
      <c r="AN2" s="45" t="s">
        <v>63</v>
      </c>
      <c r="AO2" s="45"/>
      <c r="AP2" s="45" t="s">
        <v>64</v>
      </c>
      <c r="AQ2" s="45"/>
      <c r="AR2" s="45" t="s">
        <v>65</v>
      </c>
      <c r="AS2" s="45"/>
      <c r="AT2" s="45" t="s">
        <v>66</v>
      </c>
      <c r="AU2" s="45"/>
      <c r="AV2" s="45" t="s">
        <v>67</v>
      </c>
      <c r="AW2" s="45"/>
      <c r="AX2" s="45" t="s">
        <v>68</v>
      </c>
      <c r="AY2" s="45"/>
      <c r="AZ2" s="45" t="s">
        <v>69</v>
      </c>
      <c r="BA2" s="45"/>
      <c r="BB2" s="45" t="s">
        <v>70</v>
      </c>
      <c r="BC2" s="45"/>
      <c r="BD2" s="45" t="s">
        <v>71</v>
      </c>
      <c r="BE2" s="45"/>
      <c r="BF2" s="45" t="s">
        <v>72</v>
      </c>
      <c r="BG2" s="45"/>
      <c r="BH2" s="45" t="s">
        <v>73</v>
      </c>
      <c r="BI2" s="45"/>
      <c r="BJ2" s="45" t="s">
        <v>74</v>
      </c>
      <c r="BK2" s="45"/>
      <c r="BL2" s="45" t="s">
        <v>75</v>
      </c>
      <c r="BM2" s="45"/>
      <c r="BN2" s="48">
        <v>43556</v>
      </c>
      <c r="BO2" s="45"/>
      <c r="BP2" s="48">
        <v>43586</v>
      </c>
      <c r="BQ2" s="45"/>
      <c r="BR2" s="48">
        <v>43617</v>
      </c>
      <c r="BS2" s="45"/>
      <c r="BT2" s="48">
        <v>43647</v>
      </c>
      <c r="BU2" s="45"/>
      <c r="BV2" s="48">
        <v>43678</v>
      </c>
      <c r="BW2" s="45"/>
      <c r="BX2" s="48">
        <v>43709</v>
      </c>
      <c r="BY2" s="45"/>
      <c r="BZ2" s="48">
        <v>43739</v>
      </c>
      <c r="CA2" s="45"/>
      <c r="CB2" s="48">
        <v>43770</v>
      </c>
      <c r="CC2" s="45"/>
      <c r="CD2" s="48">
        <v>43800</v>
      </c>
      <c r="CE2" s="45"/>
    </row>
    <row r="3" spans="1:83" x14ac:dyDescent="0.25">
      <c r="A3" s="45"/>
      <c r="B3" s="45" t="s">
        <v>76</v>
      </c>
      <c r="C3" s="45" t="s">
        <v>77</v>
      </c>
      <c r="D3" s="45" t="s">
        <v>76</v>
      </c>
      <c r="E3" s="45" t="s">
        <v>77</v>
      </c>
      <c r="F3" s="45" t="s">
        <v>76</v>
      </c>
      <c r="G3" s="45" t="s">
        <v>77</v>
      </c>
      <c r="H3" s="45" t="s">
        <v>76</v>
      </c>
      <c r="I3" s="45" t="s">
        <v>77</v>
      </c>
      <c r="J3" s="45" t="s">
        <v>76</v>
      </c>
      <c r="K3" s="45" t="s">
        <v>77</v>
      </c>
      <c r="L3" s="45" t="s">
        <v>76</v>
      </c>
      <c r="M3" s="45" t="s">
        <v>77</v>
      </c>
      <c r="N3" s="45" t="s">
        <v>76</v>
      </c>
      <c r="O3" s="45" t="s">
        <v>77</v>
      </c>
      <c r="P3" s="45" t="s">
        <v>76</v>
      </c>
      <c r="Q3" s="45" t="s">
        <v>77</v>
      </c>
      <c r="R3" s="45" t="s">
        <v>76</v>
      </c>
      <c r="S3" s="45" t="s">
        <v>77</v>
      </c>
      <c r="T3" s="45" t="s">
        <v>76</v>
      </c>
      <c r="U3" s="45" t="s">
        <v>77</v>
      </c>
      <c r="V3" s="45" t="s">
        <v>76</v>
      </c>
      <c r="W3" s="45" t="s">
        <v>77</v>
      </c>
      <c r="X3" s="45" t="s">
        <v>76</v>
      </c>
      <c r="Y3" s="45" t="s">
        <v>77</v>
      </c>
      <c r="Z3" s="45" t="s">
        <v>76</v>
      </c>
      <c r="AA3" s="45" t="s">
        <v>77</v>
      </c>
      <c r="AB3" s="45" t="s">
        <v>76</v>
      </c>
      <c r="AC3" s="45" t="s">
        <v>77</v>
      </c>
      <c r="AD3" s="45" t="s">
        <v>76</v>
      </c>
      <c r="AE3" s="45" t="s">
        <v>77</v>
      </c>
      <c r="AF3" s="45" t="s">
        <v>76</v>
      </c>
      <c r="AG3" s="45" t="s">
        <v>77</v>
      </c>
      <c r="AH3" s="45" t="s">
        <v>76</v>
      </c>
      <c r="AI3" s="45" t="s">
        <v>77</v>
      </c>
      <c r="AJ3" s="45" t="s">
        <v>76</v>
      </c>
      <c r="AK3" s="45" t="s">
        <v>77</v>
      </c>
      <c r="AL3" s="45" t="s">
        <v>76</v>
      </c>
      <c r="AM3" s="45" t="s">
        <v>77</v>
      </c>
      <c r="AN3" s="45" t="s">
        <v>76</v>
      </c>
      <c r="AO3" s="45" t="s">
        <v>77</v>
      </c>
      <c r="AP3" s="45" t="s">
        <v>76</v>
      </c>
      <c r="AQ3" s="45" t="s">
        <v>77</v>
      </c>
      <c r="AR3" s="45" t="s">
        <v>76</v>
      </c>
      <c r="AS3" s="45" t="s">
        <v>77</v>
      </c>
      <c r="AT3" s="45" t="s">
        <v>76</v>
      </c>
      <c r="AU3" s="45" t="s">
        <v>77</v>
      </c>
      <c r="AV3" s="45" t="s">
        <v>76</v>
      </c>
      <c r="AW3" s="45" t="s">
        <v>77</v>
      </c>
      <c r="AX3" s="45" t="s">
        <v>76</v>
      </c>
      <c r="AY3" s="45" t="s">
        <v>77</v>
      </c>
      <c r="AZ3" s="45" t="s">
        <v>76</v>
      </c>
      <c r="BA3" s="45" t="s">
        <v>77</v>
      </c>
      <c r="BB3" s="45" t="s">
        <v>76</v>
      </c>
      <c r="BC3" s="45" t="s">
        <v>77</v>
      </c>
      <c r="BD3" s="45" t="s">
        <v>76</v>
      </c>
      <c r="BE3" s="45" t="s">
        <v>77</v>
      </c>
      <c r="BF3" s="45" t="s">
        <v>76</v>
      </c>
      <c r="BG3" s="45" t="s">
        <v>77</v>
      </c>
      <c r="BH3" s="45" t="s">
        <v>76</v>
      </c>
      <c r="BI3" s="45" t="s">
        <v>77</v>
      </c>
      <c r="BJ3" s="45" t="s">
        <v>76</v>
      </c>
      <c r="BK3" s="45" t="s">
        <v>77</v>
      </c>
      <c r="BL3" s="45" t="s">
        <v>76</v>
      </c>
      <c r="BM3" s="45" t="s">
        <v>77</v>
      </c>
      <c r="BN3" s="45" t="s">
        <v>76</v>
      </c>
      <c r="BO3" s="45" t="s">
        <v>77</v>
      </c>
      <c r="BP3" s="45" t="s">
        <v>76</v>
      </c>
      <c r="BQ3" s="45" t="s">
        <v>77</v>
      </c>
      <c r="BR3" s="45" t="s">
        <v>76</v>
      </c>
      <c r="BS3" s="45" t="s">
        <v>77</v>
      </c>
      <c r="BT3" s="45" t="s">
        <v>76</v>
      </c>
      <c r="BU3" s="45" t="s">
        <v>77</v>
      </c>
      <c r="BV3" s="45" t="s">
        <v>76</v>
      </c>
      <c r="BW3" s="45" t="s">
        <v>77</v>
      </c>
      <c r="BX3" s="45" t="s">
        <v>76</v>
      </c>
      <c r="BY3" s="45" t="s">
        <v>77</v>
      </c>
      <c r="BZ3" s="45" t="s">
        <v>76</v>
      </c>
      <c r="CA3" s="45" t="s">
        <v>77</v>
      </c>
      <c r="CB3" s="45" t="s">
        <v>76</v>
      </c>
      <c r="CC3" s="45" t="s">
        <v>77</v>
      </c>
      <c r="CD3" s="45" t="s">
        <v>76</v>
      </c>
      <c r="CE3" s="45" t="s">
        <v>77</v>
      </c>
    </row>
    <row r="4" spans="1:83" x14ac:dyDescent="0.25">
      <c r="A4" s="45" t="s">
        <v>0</v>
      </c>
      <c r="B4" s="47">
        <v>201</v>
      </c>
      <c r="C4" s="47">
        <v>1422.1</v>
      </c>
      <c r="D4" s="47">
        <v>513</v>
      </c>
      <c r="E4" s="47">
        <v>3668.24</v>
      </c>
      <c r="F4" s="47">
        <v>590</v>
      </c>
      <c r="G4" s="47">
        <v>4058.85</v>
      </c>
      <c r="H4" s="47">
        <v>551</v>
      </c>
      <c r="I4" s="47">
        <v>3955.06</v>
      </c>
      <c r="J4" s="47">
        <v>735</v>
      </c>
      <c r="K4" s="47">
        <v>5532.64</v>
      </c>
      <c r="L4" s="47">
        <v>660</v>
      </c>
      <c r="M4" s="47">
        <v>5180.53</v>
      </c>
      <c r="N4" s="47">
        <v>754</v>
      </c>
      <c r="O4" s="47">
        <v>5641.52</v>
      </c>
      <c r="P4" s="47">
        <v>915</v>
      </c>
      <c r="Q4" s="47">
        <v>6614.5</v>
      </c>
      <c r="R4" s="47">
        <v>871</v>
      </c>
      <c r="S4" s="47">
        <v>6211.32</v>
      </c>
      <c r="T4" s="47">
        <v>973</v>
      </c>
      <c r="U4" s="47">
        <v>7026.89</v>
      </c>
      <c r="V4" s="47">
        <v>1043</v>
      </c>
      <c r="W4" s="47">
        <v>7565.66</v>
      </c>
      <c r="X4" s="47">
        <v>984</v>
      </c>
      <c r="Y4" s="47">
        <v>7086.76</v>
      </c>
      <c r="Z4" s="47">
        <v>993</v>
      </c>
      <c r="AA4" s="47">
        <v>7228.73</v>
      </c>
      <c r="AB4" s="47">
        <v>1193</v>
      </c>
      <c r="AC4" s="47">
        <v>8719.94</v>
      </c>
      <c r="AD4" s="47">
        <v>1132</v>
      </c>
      <c r="AE4" s="47">
        <v>8122.34</v>
      </c>
      <c r="AF4" s="47">
        <v>1050</v>
      </c>
      <c r="AG4" s="47">
        <v>7529.16</v>
      </c>
      <c r="AH4" s="47">
        <v>1148</v>
      </c>
      <c r="AI4" s="47">
        <v>8534.7099999999991</v>
      </c>
      <c r="AJ4" s="8">
        <v>1220</v>
      </c>
      <c r="AK4" s="8">
        <v>9222.7800000000007</v>
      </c>
      <c r="AL4" s="8">
        <v>952</v>
      </c>
      <c r="AM4" s="8">
        <v>7190.76</v>
      </c>
      <c r="AN4" s="8">
        <v>1437</v>
      </c>
      <c r="AO4" s="8">
        <v>10720.02</v>
      </c>
      <c r="AP4" s="8">
        <v>1312</v>
      </c>
      <c r="AQ4" s="8">
        <v>9953.1</v>
      </c>
      <c r="AR4" s="8">
        <v>1313</v>
      </c>
      <c r="AS4" s="8">
        <v>9843.92</v>
      </c>
      <c r="AT4" s="8">
        <v>1375</v>
      </c>
      <c r="AU4" s="8">
        <v>10254.66</v>
      </c>
      <c r="AV4" s="8">
        <v>1239</v>
      </c>
      <c r="AW4" s="8">
        <v>9242.7999999999993</v>
      </c>
      <c r="AX4" s="8">
        <v>1218</v>
      </c>
      <c r="AY4" s="8">
        <v>9222.6</v>
      </c>
      <c r="AZ4" s="8">
        <v>1291</v>
      </c>
      <c r="BA4" s="8">
        <v>9587.32</v>
      </c>
      <c r="BB4" s="8">
        <v>1214</v>
      </c>
      <c r="BC4" s="8">
        <v>8947.08</v>
      </c>
      <c r="BD4" s="8">
        <v>1335</v>
      </c>
      <c r="BE4" s="8">
        <v>9921.86</v>
      </c>
      <c r="BF4" s="8">
        <v>1349</v>
      </c>
      <c r="BG4" s="8">
        <v>10039.24</v>
      </c>
      <c r="BH4" s="8">
        <v>1200</v>
      </c>
      <c r="BI4" s="8">
        <v>10500</v>
      </c>
      <c r="BJ4" s="8">
        <v>1400</v>
      </c>
      <c r="BK4" s="8">
        <v>10800</v>
      </c>
      <c r="BL4" s="8">
        <v>950</v>
      </c>
      <c r="BM4" s="8">
        <v>11600</v>
      </c>
      <c r="BN4" s="6"/>
      <c r="BO4" s="61">
        <v>11400</v>
      </c>
    </row>
    <row r="5" spans="1:83" x14ac:dyDescent="0.25">
      <c r="A5" s="45" t="s">
        <v>78</v>
      </c>
      <c r="B5" s="47">
        <v>201</v>
      </c>
      <c r="C5" s="47">
        <v>1422.1</v>
      </c>
      <c r="D5" s="47">
        <v>513</v>
      </c>
      <c r="E5" s="47">
        <v>3668.24</v>
      </c>
      <c r="F5" s="47">
        <v>590</v>
      </c>
      <c r="G5" s="47">
        <v>4058.85</v>
      </c>
      <c r="H5" s="47">
        <v>551</v>
      </c>
      <c r="I5" s="47">
        <v>3955.06</v>
      </c>
      <c r="J5" s="47">
        <v>735</v>
      </c>
      <c r="K5" s="47">
        <v>5532.64</v>
      </c>
      <c r="L5" s="47">
        <v>660</v>
      </c>
      <c r="M5" s="47">
        <v>5180.53</v>
      </c>
      <c r="N5" s="47">
        <v>754</v>
      </c>
      <c r="O5" s="47">
        <v>5641.52</v>
      </c>
      <c r="P5" s="47">
        <v>915</v>
      </c>
      <c r="Q5" s="47">
        <v>6614.5</v>
      </c>
      <c r="R5" s="47">
        <v>871</v>
      </c>
      <c r="S5" s="47">
        <v>6211.32</v>
      </c>
      <c r="T5" s="47">
        <v>975</v>
      </c>
      <c r="U5" s="47">
        <v>7028.49</v>
      </c>
      <c r="V5" s="47">
        <v>1043</v>
      </c>
      <c r="W5" s="47">
        <v>7565.66</v>
      </c>
      <c r="X5" s="47">
        <v>984</v>
      </c>
      <c r="Y5" s="47">
        <v>7086.76</v>
      </c>
      <c r="Z5" s="47">
        <v>993</v>
      </c>
      <c r="AA5" s="47">
        <v>7228.73</v>
      </c>
      <c r="AB5" s="47">
        <v>1193</v>
      </c>
      <c r="AC5" s="47">
        <v>8719.94</v>
      </c>
      <c r="AD5" s="47">
        <v>1132</v>
      </c>
      <c r="AE5" s="47">
        <v>8122.34</v>
      </c>
      <c r="AF5" s="47">
        <v>1050</v>
      </c>
      <c r="AG5" s="47">
        <v>7529.16</v>
      </c>
      <c r="AH5" s="47">
        <v>1148</v>
      </c>
      <c r="AI5" s="47">
        <v>8534.7099999999991</v>
      </c>
      <c r="AJ5" s="8">
        <v>1220</v>
      </c>
      <c r="AK5" s="8">
        <v>9222.7800000000007</v>
      </c>
      <c r="AL5" s="8">
        <v>952</v>
      </c>
      <c r="AM5" s="8">
        <v>7190.76</v>
      </c>
      <c r="AN5" s="8">
        <v>1437</v>
      </c>
      <c r="AO5" s="8">
        <v>10720.02</v>
      </c>
      <c r="AP5" s="8">
        <v>1312</v>
      </c>
      <c r="AQ5" s="8">
        <v>9953.1</v>
      </c>
      <c r="AR5" s="8">
        <v>1313</v>
      </c>
      <c r="AS5" s="8">
        <v>9843.92</v>
      </c>
      <c r="AT5" s="8">
        <v>1375</v>
      </c>
      <c r="AU5" s="8">
        <v>10254.66</v>
      </c>
      <c r="AV5" s="8">
        <v>1239</v>
      </c>
      <c r="AW5" s="8">
        <v>9242.7999999999993</v>
      </c>
      <c r="AX5" s="8">
        <v>1218</v>
      </c>
      <c r="AY5" s="8">
        <v>9222.6</v>
      </c>
      <c r="AZ5" s="8">
        <v>1291</v>
      </c>
      <c r="BA5" s="8">
        <v>9587.32</v>
      </c>
      <c r="BB5" s="8">
        <v>1214</v>
      </c>
      <c r="BC5" s="8">
        <v>8947.08</v>
      </c>
      <c r="BD5" s="8">
        <v>1335</v>
      </c>
      <c r="BE5" s="8">
        <v>9921.86</v>
      </c>
      <c r="BF5" s="8">
        <v>1349</v>
      </c>
      <c r="BG5" s="8">
        <v>10039.24</v>
      </c>
      <c r="BH5" s="8">
        <v>1117</v>
      </c>
      <c r="BI5" s="8">
        <v>9658.09</v>
      </c>
      <c r="BJ5" s="8">
        <v>1339</v>
      </c>
      <c r="BK5" s="8">
        <v>9997.14</v>
      </c>
      <c r="BL5" s="8">
        <v>873</v>
      </c>
      <c r="BM5" s="8">
        <v>10800</v>
      </c>
      <c r="BN5" s="6"/>
      <c r="BO5" s="6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2DA25-4D25-4F62-BB09-5ACDEA9F8AAB}">
  <sheetPr codeName="Hoja4">
    <tabColor theme="7" tint="0.79998168889431442"/>
  </sheetPr>
  <dimension ref="A1:AB24"/>
  <sheetViews>
    <sheetView showGridLines="0" zoomScale="90" zoomScaleNormal="90" workbookViewId="0">
      <selection activeCell="A6" sqref="A6"/>
    </sheetView>
  </sheetViews>
  <sheetFormatPr baseColWidth="10" defaultRowHeight="15" outlineLevelCol="1" x14ac:dyDescent="0.25"/>
  <cols>
    <col min="1" max="1" width="19.5703125" bestFit="1" customWidth="1"/>
    <col min="2" max="2" width="10.85546875" customWidth="1" outlineLevel="1"/>
    <col min="3" max="10" width="10.42578125" customWidth="1" outlineLevel="1"/>
    <col min="11" max="11" width="12.7109375" customWidth="1" outlineLevel="1"/>
    <col min="12" max="12" width="10.42578125" customWidth="1" outlineLevel="1"/>
    <col min="13" max="13" width="11.7109375" customWidth="1" outlineLevel="1"/>
    <col min="14" max="14" width="10.7109375" customWidth="1" outlineLevel="1"/>
    <col min="15" max="15" width="2.7109375" customWidth="1"/>
    <col min="17" max="24" width="10.42578125" bestFit="1" customWidth="1"/>
    <col min="25" max="25" width="12.7109375" bestFit="1" customWidth="1"/>
    <col min="26" max="26" width="10.42578125" bestFit="1" customWidth="1"/>
    <col min="27" max="27" width="11.7109375" bestFit="1" customWidth="1"/>
    <col min="28" max="28" width="10.7109375" bestFit="1" customWidth="1"/>
  </cols>
  <sheetData>
    <row r="1" spans="1:28" x14ac:dyDescent="0.25">
      <c r="C1" s="67">
        <v>2018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P1" s="67">
        <v>2019</v>
      </c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2" spans="1:28" x14ac:dyDescent="0.25">
      <c r="A2" s="53" t="s">
        <v>80</v>
      </c>
      <c r="B2" s="53" t="s">
        <v>101</v>
      </c>
      <c r="C2" s="54" t="s">
        <v>13</v>
      </c>
      <c r="D2" s="54" t="s">
        <v>14</v>
      </c>
      <c r="E2" s="54" t="s">
        <v>15</v>
      </c>
      <c r="F2" s="54" t="s">
        <v>16</v>
      </c>
      <c r="G2" s="54" t="s">
        <v>102</v>
      </c>
      <c r="H2" s="54" t="s">
        <v>17</v>
      </c>
      <c r="I2" s="54" t="s">
        <v>18</v>
      </c>
      <c r="J2" s="54" t="s">
        <v>19</v>
      </c>
      <c r="K2" s="54" t="s">
        <v>20</v>
      </c>
      <c r="L2" s="54" t="s">
        <v>21</v>
      </c>
      <c r="M2" s="54" t="s">
        <v>103</v>
      </c>
      <c r="N2" s="54" t="s">
        <v>22</v>
      </c>
      <c r="O2" s="55"/>
      <c r="P2" s="53" t="s">
        <v>101</v>
      </c>
      <c r="Q2" s="54" t="s">
        <v>13</v>
      </c>
      <c r="R2" s="54" t="s">
        <v>14</v>
      </c>
      <c r="S2" s="54" t="s">
        <v>15</v>
      </c>
      <c r="T2" s="54" t="s">
        <v>16</v>
      </c>
      <c r="U2" s="54" t="s">
        <v>102</v>
      </c>
      <c r="V2" s="54" t="s">
        <v>17</v>
      </c>
      <c r="W2" s="54" t="s">
        <v>18</v>
      </c>
      <c r="X2" s="54" t="s">
        <v>19</v>
      </c>
      <c r="Y2" s="54" t="s">
        <v>20</v>
      </c>
      <c r="Z2" s="54" t="s">
        <v>21</v>
      </c>
      <c r="AA2" s="54" t="s">
        <v>103</v>
      </c>
      <c r="AB2" s="54" t="s">
        <v>22</v>
      </c>
    </row>
    <row r="3" spans="1:28" x14ac:dyDescent="0.25">
      <c r="A3" s="56" t="s">
        <v>81</v>
      </c>
      <c r="B3" s="51"/>
      <c r="C3" s="52">
        <v>664</v>
      </c>
      <c r="D3" s="52">
        <v>664</v>
      </c>
      <c r="E3" s="52">
        <v>664</v>
      </c>
      <c r="F3" s="52">
        <v>664</v>
      </c>
      <c r="G3" s="52">
        <v>664</v>
      </c>
      <c r="H3" s="52">
        <v>664</v>
      </c>
      <c r="I3" s="52">
        <v>664</v>
      </c>
      <c r="J3" s="52">
        <v>664</v>
      </c>
      <c r="K3" s="52">
        <v>664</v>
      </c>
      <c r="L3" s="52">
        <v>664</v>
      </c>
      <c r="M3" s="52">
        <v>664</v>
      </c>
      <c r="N3" s="52">
        <v>664</v>
      </c>
      <c r="O3" s="49"/>
      <c r="P3" s="51"/>
      <c r="Q3" s="52">
        <v>678.34</v>
      </c>
      <c r="R3" s="52">
        <v>678.34</v>
      </c>
      <c r="S3" s="52">
        <v>678.34</v>
      </c>
      <c r="T3" s="52">
        <v>678.34</v>
      </c>
      <c r="U3" s="52"/>
      <c r="V3" s="52"/>
      <c r="W3" s="52"/>
      <c r="X3" s="52"/>
      <c r="Y3" s="52"/>
      <c r="Z3" s="52"/>
      <c r="AA3" s="52"/>
      <c r="AB3" s="52"/>
    </row>
    <row r="4" spans="1:28" x14ac:dyDescent="0.25">
      <c r="A4" s="56" t="s">
        <v>82</v>
      </c>
      <c r="B4" s="51"/>
      <c r="C4" s="52">
        <v>121</v>
      </c>
      <c r="D4" s="52">
        <v>121</v>
      </c>
      <c r="E4" s="52">
        <v>121</v>
      </c>
      <c r="F4" s="52">
        <v>121</v>
      </c>
      <c r="G4" s="52">
        <v>180</v>
      </c>
      <c r="H4" s="52">
        <v>121</v>
      </c>
      <c r="I4" s="52">
        <v>121</v>
      </c>
      <c r="J4" s="52">
        <v>121</v>
      </c>
      <c r="K4" s="52">
        <v>121</v>
      </c>
      <c r="L4" s="52">
        <v>121</v>
      </c>
      <c r="M4" s="52">
        <v>121</v>
      </c>
      <c r="N4" s="52">
        <v>121</v>
      </c>
      <c r="O4" s="49"/>
      <c r="P4" s="51"/>
      <c r="Q4" s="52">
        <v>121</v>
      </c>
      <c r="R4" s="52">
        <v>121</v>
      </c>
      <c r="S4" s="52">
        <v>121</v>
      </c>
      <c r="T4" s="52">
        <v>121</v>
      </c>
      <c r="U4" s="52"/>
      <c r="V4" s="52"/>
      <c r="W4" s="52"/>
      <c r="X4" s="52"/>
      <c r="Y4" s="52"/>
      <c r="Z4" s="52"/>
      <c r="AA4" s="52"/>
      <c r="AB4" s="52"/>
    </row>
    <row r="5" spans="1:28" x14ac:dyDescent="0.25">
      <c r="A5" s="56" t="s">
        <v>83</v>
      </c>
      <c r="B5" s="51"/>
      <c r="C5" s="52">
        <v>562</v>
      </c>
      <c r="D5" s="52">
        <v>562</v>
      </c>
      <c r="E5" s="52">
        <v>562</v>
      </c>
      <c r="F5" s="52">
        <v>562</v>
      </c>
      <c r="G5" s="52">
        <v>562</v>
      </c>
      <c r="H5" s="52">
        <v>562</v>
      </c>
      <c r="I5" s="52">
        <v>562</v>
      </c>
      <c r="J5" s="52">
        <v>562</v>
      </c>
      <c r="K5" s="52">
        <v>562</v>
      </c>
      <c r="L5" s="52">
        <v>562</v>
      </c>
      <c r="M5" s="52">
        <v>562</v>
      </c>
      <c r="N5" s="52">
        <v>562</v>
      </c>
      <c r="O5" s="49"/>
      <c r="P5" s="51"/>
      <c r="Q5" s="52">
        <v>562.29999999999995</v>
      </c>
      <c r="R5" s="52">
        <v>562.29999999999995</v>
      </c>
      <c r="S5" s="52">
        <v>562.29999999999995</v>
      </c>
      <c r="T5" s="52">
        <v>562.29999999999995</v>
      </c>
      <c r="U5" s="52"/>
      <c r="V5" s="52"/>
      <c r="W5" s="52"/>
      <c r="X5" s="52"/>
      <c r="Y5" s="52"/>
      <c r="Z5" s="52"/>
      <c r="AA5" s="52"/>
      <c r="AB5" s="52"/>
    </row>
    <row r="6" spans="1:28" x14ac:dyDescent="0.25">
      <c r="A6" s="56" t="s">
        <v>84</v>
      </c>
      <c r="B6" s="51"/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52">
        <v>0</v>
      </c>
      <c r="N6" s="52">
        <v>0</v>
      </c>
      <c r="O6" s="49"/>
      <c r="P6" s="51"/>
      <c r="Q6" s="52">
        <v>0</v>
      </c>
      <c r="R6" s="52">
        <v>0</v>
      </c>
      <c r="S6" s="52">
        <v>1200</v>
      </c>
      <c r="T6" s="52">
        <v>561.12</v>
      </c>
      <c r="U6" s="52"/>
      <c r="V6" s="52"/>
      <c r="W6" s="52"/>
      <c r="X6" s="52"/>
      <c r="Y6" s="52"/>
      <c r="Z6" s="52"/>
      <c r="AA6" s="52"/>
      <c r="AB6" s="52"/>
    </row>
    <row r="7" spans="1:28" x14ac:dyDescent="0.25">
      <c r="A7" s="56" t="s">
        <v>85</v>
      </c>
      <c r="B7" s="51"/>
      <c r="C7" s="52">
        <v>363</v>
      </c>
      <c r="D7" s="52">
        <v>363</v>
      </c>
      <c r="E7" s="52">
        <v>363</v>
      </c>
      <c r="F7" s="52">
        <v>363</v>
      </c>
      <c r="G7" s="52">
        <v>363</v>
      </c>
      <c r="H7" s="52">
        <v>363</v>
      </c>
      <c r="I7" s="52">
        <v>363</v>
      </c>
      <c r="J7" s="52">
        <v>363</v>
      </c>
      <c r="K7" s="52">
        <v>363</v>
      </c>
      <c r="L7" s="52">
        <v>363</v>
      </c>
      <c r="M7" s="52">
        <v>363</v>
      </c>
      <c r="N7" s="52">
        <v>363</v>
      </c>
      <c r="O7" s="49"/>
      <c r="P7" s="51"/>
      <c r="Q7" s="52">
        <v>363</v>
      </c>
      <c r="R7" s="52">
        <v>363</v>
      </c>
      <c r="S7" s="52">
        <v>363</v>
      </c>
      <c r="T7" s="52">
        <v>363</v>
      </c>
      <c r="U7" s="52"/>
      <c r="V7" s="52"/>
      <c r="W7" s="52"/>
      <c r="X7" s="52"/>
      <c r="Y7" s="52"/>
      <c r="Z7" s="52"/>
      <c r="AA7" s="52"/>
      <c r="AB7" s="52"/>
    </row>
    <row r="8" spans="1:28" x14ac:dyDescent="0.25">
      <c r="A8" s="56" t="s">
        <v>86</v>
      </c>
      <c r="B8" s="51"/>
      <c r="C8" s="52">
        <v>2879</v>
      </c>
      <c r="D8" s="52">
        <v>3025</v>
      </c>
      <c r="E8" s="52">
        <v>3800</v>
      </c>
      <c r="F8" s="52">
        <v>3800</v>
      </c>
      <c r="G8" s="52">
        <v>3875</v>
      </c>
      <c r="H8" s="52">
        <v>3875</v>
      </c>
      <c r="I8" s="52">
        <v>3875</v>
      </c>
      <c r="J8" s="52">
        <v>4000</v>
      </c>
      <c r="K8" s="52">
        <v>4050</v>
      </c>
      <c r="L8" s="52">
        <v>4086</v>
      </c>
      <c r="M8" s="52">
        <v>4300</v>
      </c>
      <c r="N8" s="52">
        <v>4100</v>
      </c>
      <c r="O8" s="49"/>
      <c r="P8" s="51"/>
      <c r="Q8" s="52">
        <v>3918</v>
      </c>
      <c r="R8" s="52">
        <v>3918</v>
      </c>
      <c r="S8" s="52">
        <v>4444</v>
      </c>
      <c r="T8" s="64">
        <v>4450</v>
      </c>
      <c r="U8" s="52"/>
      <c r="V8" s="52"/>
      <c r="W8" s="52"/>
      <c r="X8" s="52"/>
      <c r="Y8" s="52"/>
      <c r="Z8" s="52"/>
      <c r="AA8" s="52"/>
      <c r="AB8" s="52"/>
    </row>
    <row r="9" spans="1:28" x14ac:dyDescent="0.25">
      <c r="A9" s="56" t="s">
        <v>87</v>
      </c>
      <c r="B9" s="51"/>
      <c r="C9" s="52">
        <v>892</v>
      </c>
      <c r="D9" s="52">
        <v>893</v>
      </c>
      <c r="E9" s="52">
        <v>893</v>
      </c>
      <c r="F9" s="52">
        <v>1228</v>
      </c>
      <c r="G9" s="52">
        <v>1306</v>
      </c>
      <c r="H9" s="52">
        <v>1309</v>
      </c>
      <c r="I9" s="52">
        <v>1308</v>
      </c>
      <c r="J9" s="52">
        <v>1500</v>
      </c>
      <c r="K9" s="52">
        <v>1393</v>
      </c>
      <c r="L9" s="52">
        <v>1472</v>
      </c>
      <c r="M9" s="52">
        <v>1335</v>
      </c>
      <c r="N9" s="52">
        <v>1580</v>
      </c>
      <c r="O9" s="49"/>
      <c r="P9" s="51"/>
      <c r="Q9" s="52">
        <v>1387.72</v>
      </c>
      <c r="R9" s="52">
        <v>1500</v>
      </c>
      <c r="S9" s="52">
        <v>1350.74</v>
      </c>
      <c r="T9" s="64">
        <v>1500</v>
      </c>
      <c r="U9" s="52"/>
      <c r="V9" s="52"/>
      <c r="W9" s="52"/>
      <c r="X9" s="52"/>
      <c r="Y9" s="52"/>
      <c r="Z9" s="52"/>
      <c r="AA9" s="52"/>
      <c r="AB9" s="52"/>
    </row>
    <row r="10" spans="1:28" x14ac:dyDescent="0.25">
      <c r="A10" s="56" t="s">
        <v>88</v>
      </c>
      <c r="B10" s="51"/>
      <c r="C10" s="52">
        <v>358</v>
      </c>
      <c r="D10" s="52">
        <v>358</v>
      </c>
      <c r="E10" s="52">
        <v>358</v>
      </c>
      <c r="F10" s="52">
        <v>358</v>
      </c>
      <c r="G10" s="52">
        <v>358</v>
      </c>
      <c r="H10" s="52">
        <v>358</v>
      </c>
      <c r="I10" s="52">
        <v>358</v>
      </c>
      <c r="J10" s="52">
        <v>358</v>
      </c>
      <c r="K10" s="52">
        <v>358</v>
      </c>
      <c r="L10" s="52">
        <v>358</v>
      </c>
      <c r="M10" s="52">
        <v>358</v>
      </c>
      <c r="N10" s="52">
        <v>358</v>
      </c>
      <c r="O10" s="49"/>
      <c r="P10" s="51"/>
      <c r="Q10" s="52">
        <v>364.22</v>
      </c>
      <c r="R10" s="52">
        <v>364.22</v>
      </c>
      <c r="S10" s="52">
        <v>364.22</v>
      </c>
      <c r="T10" s="52">
        <v>364.22</v>
      </c>
      <c r="U10" s="52"/>
      <c r="V10" s="52"/>
      <c r="W10" s="52"/>
      <c r="X10" s="52"/>
      <c r="Y10" s="52"/>
      <c r="Z10" s="52"/>
      <c r="AA10" s="52"/>
      <c r="AB10" s="52"/>
    </row>
    <row r="11" spans="1:28" x14ac:dyDescent="0.25">
      <c r="A11" s="56" t="s">
        <v>89</v>
      </c>
      <c r="B11" s="51"/>
      <c r="C11" s="52">
        <v>112</v>
      </c>
      <c r="D11" s="52">
        <v>77</v>
      </c>
      <c r="E11" s="52">
        <v>92</v>
      </c>
      <c r="F11" s="52">
        <v>70</v>
      </c>
      <c r="G11" s="52">
        <v>103</v>
      </c>
      <c r="H11" s="52">
        <v>76</v>
      </c>
      <c r="I11" s="52">
        <v>79</v>
      </c>
      <c r="J11" s="52">
        <v>90</v>
      </c>
      <c r="K11" s="52">
        <v>138</v>
      </c>
      <c r="L11" s="52">
        <v>86</v>
      </c>
      <c r="M11" s="52">
        <v>78</v>
      </c>
      <c r="N11" s="52">
        <v>109</v>
      </c>
      <c r="O11" s="49"/>
      <c r="P11" s="51"/>
      <c r="Q11" s="52">
        <v>138.81</v>
      </c>
      <c r="R11" s="52">
        <v>200.76</v>
      </c>
      <c r="S11" s="52">
        <v>138.81</v>
      </c>
      <c r="T11" s="64">
        <v>140</v>
      </c>
      <c r="U11" s="52"/>
      <c r="V11" s="52"/>
      <c r="W11" s="52"/>
      <c r="X11" s="52"/>
      <c r="Y11" s="52"/>
      <c r="Z11" s="52"/>
      <c r="AA11" s="52"/>
      <c r="AB11" s="52"/>
    </row>
    <row r="12" spans="1:28" x14ac:dyDescent="0.25">
      <c r="A12" s="56" t="s">
        <v>90</v>
      </c>
      <c r="B12" s="51"/>
      <c r="C12" s="52">
        <v>44</v>
      </c>
      <c r="D12" s="52">
        <v>44</v>
      </c>
      <c r="E12" s="52">
        <v>44</v>
      </c>
      <c r="F12" s="52">
        <v>44</v>
      </c>
      <c r="G12" s="52">
        <v>44</v>
      </c>
      <c r="H12" s="52">
        <v>44</v>
      </c>
      <c r="I12" s="52">
        <v>44</v>
      </c>
      <c r="J12" s="52">
        <v>44</v>
      </c>
      <c r="K12" s="52">
        <v>44</v>
      </c>
      <c r="L12" s="52">
        <v>44</v>
      </c>
      <c r="M12" s="52">
        <v>44</v>
      </c>
      <c r="N12" s="52">
        <v>44</v>
      </c>
      <c r="O12" s="49"/>
      <c r="P12" s="51"/>
      <c r="Q12" s="52">
        <v>133.87</v>
      </c>
      <c r="R12" s="52">
        <v>42.35</v>
      </c>
      <c r="S12" s="52">
        <v>43.67</v>
      </c>
      <c r="T12" s="52">
        <v>42.35</v>
      </c>
      <c r="U12" s="52"/>
      <c r="V12" s="52"/>
      <c r="W12" s="52"/>
      <c r="X12" s="52"/>
      <c r="Y12" s="52"/>
      <c r="Z12" s="52"/>
      <c r="AA12" s="52"/>
      <c r="AB12" s="52"/>
    </row>
    <row r="13" spans="1:28" x14ac:dyDescent="0.25">
      <c r="A13" s="56" t="s">
        <v>34</v>
      </c>
      <c r="B13" s="51"/>
      <c r="C13" s="52">
        <v>87</v>
      </c>
      <c r="D13" s="52">
        <v>0</v>
      </c>
      <c r="E13" s="52">
        <v>0</v>
      </c>
      <c r="F13" s="52">
        <v>89</v>
      </c>
      <c r="G13" s="52">
        <v>0</v>
      </c>
      <c r="H13" s="52">
        <v>0</v>
      </c>
      <c r="I13" s="52">
        <v>97</v>
      </c>
      <c r="J13" s="52">
        <v>0</v>
      </c>
      <c r="K13" s="52">
        <v>0</v>
      </c>
      <c r="L13" s="52">
        <v>93</v>
      </c>
      <c r="M13" s="52">
        <v>0</v>
      </c>
      <c r="N13" s="52">
        <v>0</v>
      </c>
      <c r="O13" s="49"/>
      <c r="P13" s="51"/>
      <c r="Q13" s="52">
        <v>93.25</v>
      </c>
      <c r="R13" s="52">
        <v>0</v>
      </c>
      <c r="S13" s="52">
        <v>0</v>
      </c>
      <c r="T13" s="52">
        <v>97.5</v>
      </c>
      <c r="U13" s="52"/>
      <c r="V13" s="52"/>
      <c r="W13" s="52"/>
      <c r="X13" s="52"/>
      <c r="Y13" s="52"/>
      <c r="Z13" s="52"/>
      <c r="AA13" s="52"/>
      <c r="AB13" s="52"/>
    </row>
    <row r="14" spans="1:28" x14ac:dyDescent="0.25">
      <c r="A14" s="56" t="s">
        <v>91</v>
      </c>
      <c r="B14" s="51"/>
      <c r="C14" s="52">
        <v>11</v>
      </c>
      <c r="D14" s="52">
        <v>11</v>
      </c>
      <c r="E14" s="52">
        <v>11</v>
      </c>
      <c r="F14" s="52">
        <v>11</v>
      </c>
      <c r="G14" s="52">
        <v>11</v>
      </c>
      <c r="H14" s="52">
        <v>11</v>
      </c>
      <c r="I14" s="52">
        <v>11</v>
      </c>
      <c r="J14" s="52">
        <v>11</v>
      </c>
      <c r="K14" s="52">
        <v>11</v>
      </c>
      <c r="L14" s="52">
        <v>11</v>
      </c>
      <c r="M14" s="52">
        <v>11</v>
      </c>
      <c r="N14" s="52">
        <v>11</v>
      </c>
      <c r="O14" s="49"/>
      <c r="P14" s="51"/>
      <c r="Q14" s="52">
        <v>11</v>
      </c>
      <c r="R14" s="52">
        <v>11</v>
      </c>
      <c r="S14" s="52">
        <v>11</v>
      </c>
      <c r="T14" s="52">
        <v>11</v>
      </c>
      <c r="U14" s="52"/>
      <c r="V14" s="52"/>
      <c r="W14" s="52"/>
      <c r="X14" s="52"/>
      <c r="Y14" s="52"/>
      <c r="Z14" s="52"/>
      <c r="AA14" s="52"/>
      <c r="AB14" s="52"/>
    </row>
    <row r="15" spans="1:28" x14ac:dyDescent="0.25">
      <c r="A15" s="56" t="s">
        <v>92</v>
      </c>
      <c r="B15" s="51"/>
      <c r="C15" s="52">
        <v>35</v>
      </c>
      <c r="D15" s="52">
        <v>35</v>
      </c>
      <c r="E15" s="52">
        <v>35</v>
      </c>
      <c r="F15" s="52">
        <v>35</v>
      </c>
      <c r="G15" s="52">
        <v>35</v>
      </c>
      <c r="H15" s="52">
        <v>35</v>
      </c>
      <c r="I15" s="52">
        <v>35</v>
      </c>
      <c r="J15" s="52">
        <v>35</v>
      </c>
      <c r="K15" s="52">
        <v>35</v>
      </c>
      <c r="L15" s="52">
        <v>35</v>
      </c>
      <c r="M15" s="52">
        <v>35</v>
      </c>
      <c r="N15" s="52">
        <v>35</v>
      </c>
      <c r="O15" s="49"/>
      <c r="P15" s="51"/>
      <c r="Q15" s="52">
        <v>35</v>
      </c>
      <c r="R15" s="52">
        <v>35</v>
      </c>
      <c r="S15" s="52">
        <v>35</v>
      </c>
      <c r="T15" s="52">
        <v>35</v>
      </c>
      <c r="U15" s="52"/>
      <c r="V15" s="52"/>
      <c r="W15" s="52"/>
      <c r="X15" s="52"/>
      <c r="Y15" s="52"/>
      <c r="Z15" s="52"/>
      <c r="AA15" s="52"/>
      <c r="AB15" s="52"/>
    </row>
    <row r="16" spans="1:28" x14ac:dyDescent="0.25">
      <c r="A16" s="56" t="s">
        <v>93</v>
      </c>
      <c r="B16" s="51"/>
      <c r="C16" s="52">
        <v>682</v>
      </c>
      <c r="D16" s="52">
        <v>0</v>
      </c>
      <c r="E16" s="52">
        <v>575</v>
      </c>
      <c r="F16" s="52">
        <v>940</v>
      </c>
      <c r="G16" s="52">
        <v>630</v>
      </c>
      <c r="H16" s="52">
        <v>516</v>
      </c>
      <c r="I16" s="52">
        <v>342</v>
      </c>
      <c r="J16" s="52">
        <v>0</v>
      </c>
      <c r="K16" s="52">
        <v>610</v>
      </c>
      <c r="L16" s="52">
        <v>410</v>
      </c>
      <c r="M16" s="52">
        <v>578</v>
      </c>
      <c r="N16" s="52">
        <v>747</v>
      </c>
      <c r="O16" s="49"/>
      <c r="P16" s="51"/>
      <c r="Q16" s="52">
        <v>506</v>
      </c>
      <c r="R16" s="52">
        <v>1497</v>
      </c>
      <c r="S16" s="52">
        <v>570</v>
      </c>
      <c r="T16" s="52">
        <v>450</v>
      </c>
      <c r="U16" s="52"/>
      <c r="V16" s="52"/>
      <c r="W16" s="52"/>
      <c r="X16" s="52"/>
      <c r="Y16" s="52"/>
      <c r="Z16" s="52"/>
      <c r="AA16" s="52"/>
      <c r="AB16" s="52"/>
    </row>
    <row r="17" spans="1:28" x14ac:dyDescent="0.25">
      <c r="A17" s="56" t="s">
        <v>94</v>
      </c>
      <c r="B17" s="51"/>
      <c r="C17" s="52">
        <v>145</v>
      </c>
      <c r="D17" s="52">
        <v>145</v>
      </c>
      <c r="E17" s="52">
        <v>145</v>
      </c>
      <c r="F17" s="52">
        <v>145</v>
      </c>
      <c r="G17" s="52">
        <v>145</v>
      </c>
      <c r="H17" s="52">
        <v>145</v>
      </c>
      <c r="I17" s="52">
        <v>145</v>
      </c>
      <c r="J17" s="52">
        <v>145</v>
      </c>
      <c r="K17" s="52">
        <v>145</v>
      </c>
      <c r="L17" s="52">
        <v>145</v>
      </c>
      <c r="M17" s="52">
        <v>145</v>
      </c>
      <c r="N17" s="52">
        <v>145</v>
      </c>
      <c r="O17" s="49"/>
      <c r="P17" s="51"/>
      <c r="Q17" s="52">
        <v>150</v>
      </c>
      <c r="R17" s="52">
        <v>150</v>
      </c>
      <c r="S17" s="52">
        <v>150</v>
      </c>
      <c r="T17" s="52">
        <v>150</v>
      </c>
      <c r="U17" s="52"/>
      <c r="V17" s="52"/>
      <c r="W17" s="52"/>
      <c r="X17" s="52"/>
      <c r="Y17" s="52"/>
      <c r="Z17" s="52"/>
      <c r="AA17" s="52"/>
      <c r="AB17" s="52"/>
    </row>
    <row r="18" spans="1:28" x14ac:dyDescent="0.25">
      <c r="A18" s="56" t="s">
        <v>95</v>
      </c>
      <c r="B18" s="52">
        <v>320</v>
      </c>
      <c r="C18" s="52">
        <f>$P$18/12</f>
        <v>26.666666666666668</v>
      </c>
      <c r="D18" s="52">
        <f>$P$18/12</f>
        <v>26.666666666666668</v>
      </c>
      <c r="E18" s="52">
        <f t="shared" ref="E18:N18" si="0">$P$18/12</f>
        <v>26.666666666666668</v>
      </c>
      <c r="F18" s="52">
        <f t="shared" si="0"/>
        <v>26.666666666666668</v>
      </c>
      <c r="G18" s="52">
        <f t="shared" si="0"/>
        <v>26.666666666666668</v>
      </c>
      <c r="H18" s="52">
        <f t="shared" si="0"/>
        <v>26.666666666666668</v>
      </c>
      <c r="I18" s="52">
        <f t="shared" si="0"/>
        <v>26.666666666666668</v>
      </c>
      <c r="J18" s="52">
        <f t="shared" si="0"/>
        <v>26.666666666666668</v>
      </c>
      <c r="K18" s="52">
        <f t="shared" si="0"/>
        <v>26.666666666666668</v>
      </c>
      <c r="L18" s="52">
        <f t="shared" si="0"/>
        <v>26.666666666666668</v>
      </c>
      <c r="M18" s="52">
        <f t="shared" si="0"/>
        <v>26.666666666666668</v>
      </c>
      <c r="N18" s="52">
        <f t="shared" si="0"/>
        <v>26.666666666666668</v>
      </c>
      <c r="O18" s="49"/>
      <c r="P18" s="52">
        <v>320</v>
      </c>
      <c r="Q18" s="52">
        <f>$P$18/12</f>
        <v>26.666666666666668</v>
      </c>
      <c r="R18" s="52">
        <f>$P$18/12</f>
        <v>26.666666666666668</v>
      </c>
      <c r="S18" s="52">
        <f t="shared" ref="S18:T18" si="1">$P$18/12</f>
        <v>26.666666666666668</v>
      </c>
      <c r="T18" s="52">
        <f t="shared" si="1"/>
        <v>26.666666666666668</v>
      </c>
      <c r="U18" s="52"/>
      <c r="V18" s="52"/>
      <c r="W18" s="52"/>
      <c r="X18" s="52"/>
      <c r="Y18" s="52"/>
      <c r="Z18" s="52"/>
      <c r="AA18" s="52"/>
      <c r="AB18" s="52"/>
    </row>
    <row r="19" spans="1:28" x14ac:dyDescent="0.25">
      <c r="A19" s="56" t="s">
        <v>96</v>
      </c>
      <c r="B19" s="52">
        <v>287</v>
      </c>
      <c r="C19" s="52">
        <f>$B$19/12</f>
        <v>23.916666666666668</v>
      </c>
      <c r="D19" s="52">
        <f t="shared" ref="D19:N19" si="2">$B$19/12</f>
        <v>23.916666666666668</v>
      </c>
      <c r="E19" s="52">
        <f t="shared" si="2"/>
        <v>23.916666666666668</v>
      </c>
      <c r="F19" s="52">
        <f t="shared" si="2"/>
        <v>23.916666666666668</v>
      </c>
      <c r="G19" s="52">
        <f t="shared" si="2"/>
        <v>23.916666666666668</v>
      </c>
      <c r="H19" s="52">
        <f t="shared" si="2"/>
        <v>23.916666666666668</v>
      </c>
      <c r="I19" s="52">
        <f t="shared" si="2"/>
        <v>23.916666666666668</v>
      </c>
      <c r="J19" s="52">
        <f t="shared" si="2"/>
        <v>23.916666666666668</v>
      </c>
      <c r="K19" s="52">
        <f t="shared" si="2"/>
        <v>23.916666666666668</v>
      </c>
      <c r="L19" s="52">
        <f t="shared" si="2"/>
        <v>23.916666666666668</v>
      </c>
      <c r="M19" s="52">
        <f t="shared" si="2"/>
        <v>23.916666666666668</v>
      </c>
      <c r="N19" s="52">
        <f t="shared" si="2"/>
        <v>23.916666666666668</v>
      </c>
      <c r="O19" s="49"/>
      <c r="P19" s="52">
        <v>290</v>
      </c>
      <c r="Q19" s="52">
        <f>$P$19/12</f>
        <v>24.166666666666668</v>
      </c>
      <c r="R19" s="52">
        <f>$P$19/12</f>
        <v>24.166666666666668</v>
      </c>
      <c r="S19" s="52">
        <f t="shared" ref="S19:T19" si="3">$P$19/12</f>
        <v>24.166666666666668</v>
      </c>
      <c r="T19" s="52">
        <f t="shared" si="3"/>
        <v>24.166666666666668</v>
      </c>
      <c r="U19" s="52"/>
      <c r="V19" s="52"/>
      <c r="W19" s="52"/>
      <c r="X19" s="52"/>
      <c r="Y19" s="52"/>
      <c r="Z19" s="52"/>
      <c r="AA19" s="52"/>
      <c r="AB19" s="52"/>
    </row>
    <row r="20" spans="1:28" x14ac:dyDescent="0.25">
      <c r="A20" s="56" t="s">
        <v>97</v>
      </c>
      <c r="B20" s="52">
        <v>250</v>
      </c>
      <c r="C20" s="52">
        <f>$P$20/12</f>
        <v>20.833333333333332</v>
      </c>
      <c r="D20" s="52">
        <f>$P$20/12</f>
        <v>20.833333333333332</v>
      </c>
      <c r="E20" s="52">
        <f t="shared" ref="E20:N20" si="4">$P$20/12</f>
        <v>20.833333333333332</v>
      </c>
      <c r="F20" s="52">
        <f t="shared" si="4"/>
        <v>20.833333333333332</v>
      </c>
      <c r="G20" s="52">
        <f t="shared" si="4"/>
        <v>20.833333333333332</v>
      </c>
      <c r="H20" s="52">
        <f t="shared" si="4"/>
        <v>20.833333333333332</v>
      </c>
      <c r="I20" s="52">
        <f t="shared" si="4"/>
        <v>20.833333333333332</v>
      </c>
      <c r="J20" s="52">
        <f t="shared" si="4"/>
        <v>20.833333333333332</v>
      </c>
      <c r="K20" s="52">
        <f t="shared" si="4"/>
        <v>20.833333333333332</v>
      </c>
      <c r="L20" s="52">
        <f t="shared" si="4"/>
        <v>20.833333333333332</v>
      </c>
      <c r="M20" s="52">
        <f t="shared" si="4"/>
        <v>20.833333333333332</v>
      </c>
      <c r="N20" s="52">
        <f t="shared" si="4"/>
        <v>20.833333333333332</v>
      </c>
      <c r="O20" s="49"/>
      <c r="P20" s="52">
        <v>250</v>
      </c>
      <c r="Q20" s="52">
        <f>$P$20/12</f>
        <v>20.833333333333332</v>
      </c>
      <c r="R20" s="52">
        <f>$P$20/12</f>
        <v>20.833333333333332</v>
      </c>
      <c r="S20" s="52">
        <f t="shared" ref="S20:T20" si="5">$P$20/12</f>
        <v>20.833333333333332</v>
      </c>
      <c r="T20" s="52">
        <f t="shared" si="5"/>
        <v>20.833333333333332</v>
      </c>
      <c r="U20" s="52"/>
      <c r="V20" s="52"/>
      <c r="W20" s="52"/>
      <c r="X20" s="52"/>
      <c r="Y20" s="52"/>
      <c r="Z20" s="52"/>
      <c r="AA20" s="52"/>
      <c r="AB20" s="52"/>
    </row>
    <row r="21" spans="1:28" x14ac:dyDescent="0.25">
      <c r="A21" s="51" t="s">
        <v>98</v>
      </c>
      <c r="B21" s="16"/>
      <c r="C21" s="52">
        <v>3500</v>
      </c>
      <c r="D21" s="52"/>
      <c r="E21" s="52">
        <v>0</v>
      </c>
      <c r="F21" s="52">
        <v>3770</v>
      </c>
      <c r="G21" s="52"/>
      <c r="H21" s="52">
        <v>0</v>
      </c>
      <c r="I21" s="52">
        <v>4100</v>
      </c>
      <c r="J21" s="52"/>
      <c r="K21" s="52">
        <v>0</v>
      </c>
      <c r="L21" s="52">
        <v>3600</v>
      </c>
      <c r="M21" s="52"/>
      <c r="N21" s="52">
        <v>0</v>
      </c>
      <c r="O21" s="49"/>
      <c r="P21" s="16"/>
      <c r="Q21" s="52">
        <v>3845</v>
      </c>
      <c r="R21" s="52"/>
      <c r="S21" s="52"/>
      <c r="T21" s="52">
        <v>3800</v>
      </c>
      <c r="U21" s="52"/>
      <c r="V21" s="52">
        <v>1360</v>
      </c>
      <c r="W21" s="52"/>
      <c r="X21" s="52"/>
      <c r="Y21" s="52">
        <v>1360</v>
      </c>
      <c r="Z21" s="52"/>
      <c r="AA21" s="52"/>
      <c r="AB21" s="52">
        <v>1360</v>
      </c>
    </row>
    <row r="22" spans="1:28" x14ac:dyDescent="0.25">
      <c r="A22" s="51" t="s">
        <v>99</v>
      </c>
      <c r="B22" s="62"/>
      <c r="C22" s="62"/>
      <c r="D22" s="63"/>
      <c r="E22" s="63"/>
      <c r="F22" s="63"/>
      <c r="G22" s="63"/>
      <c r="H22" s="63"/>
      <c r="I22" s="63">
        <v>1159</v>
      </c>
      <c r="J22" s="63"/>
      <c r="K22" s="63"/>
      <c r="L22" s="63"/>
      <c r="M22" s="63"/>
      <c r="N22" s="63">
        <v>172</v>
      </c>
      <c r="P22" s="51"/>
      <c r="Q22" s="51"/>
      <c r="R22" s="52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28" x14ac:dyDescent="0.25">
      <c r="D23" s="49"/>
      <c r="R23" s="49"/>
    </row>
    <row r="24" spans="1:28" x14ac:dyDescent="0.25">
      <c r="A24" s="8" t="s">
        <v>100</v>
      </c>
      <c r="B24" s="8"/>
      <c r="C24" s="50">
        <f>SUM(C3:C23)</f>
        <v>10526.416666666668</v>
      </c>
      <c r="D24" s="50">
        <f>SUM(D3:D23)</f>
        <v>6369.416666666667</v>
      </c>
      <c r="E24" s="50">
        <f t="shared" ref="E24" si="6">SUM(E3:E23)</f>
        <v>7734.416666666667</v>
      </c>
      <c r="F24" s="50">
        <f t="shared" ref="F24" si="7">SUM(F3:F23)</f>
        <v>12271.416666666666</v>
      </c>
      <c r="G24" s="50">
        <f t="shared" ref="G24" si="8">SUM(G3:G23)</f>
        <v>8347.4166666666661</v>
      </c>
      <c r="H24" s="50">
        <f t="shared" ref="H24" si="9">SUM(H3:H23)</f>
        <v>8150.416666666667</v>
      </c>
      <c r="I24" s="50">
        <f t="shared" ref="I24" si="10">SUM(I3:I23)</f>
        <v>13334.416666666668</v>
      </c>
      <c r="J24" s="50">
        <f t="shared" ref="J24" si="11">SUM(J3:J23)</f>
        <v>7964.416666666667</v>
      </c>
      <c r="K24" s="50">
        <f t="shared" ref="K24" si="12">SUM(K3:K23)</f>
        <v>8565.4166666666661</v>
      </c>
      <c r="L24" s="50">
        <f t="shared" ref="L24" si="13">SUM(L3:L23)</f>
        <v>12121.416666666666</v>
      </c>
      <c r="M24" s="50">
        <f t="shared" ref="M24" si="14">SUM(M3:M23)</f>
        <v>8665.4166666666661</v>
      </c>
      <c r="N24" s="50">
        <f t="shared" ref="N24" si="15">SUM(N3:N23)</f>
        <v>9082.4166666666661</v>
      </c>
      <c r="O24" s="50"/>
      <c r="P24" s="8"/>
      <c r="Q24" s="50">
        <f>SUM(Q3:Q23)</f>
        <v>12379.176666666666</v>
      </c>
      <c r="R24" s="50">
        <f>SUM(R3:R23)</f>
        <v>9514.6366666666672</v>
      </c>
      <c r="S24" s="50">
        <f t="shared" ref="S24:AB24" si="16">SUM(S3:S23)</f>
        <v>10103.746666666664</v>
      </c>
      <c r="T24" s="50">
        <f t="shared" si="16"/>
        <v>13397.496666666666</v>
      </c>
      <c r="U24" s="50">
        <f t="shared" si="16"/>
        <v>0</v>
      </c>
      <c r="V24" s="50">
        <f t="shared" si="16"/>
        <v>1360</v>
      </c>
      <c r="W24" s="50">
        <f t="shared" si="16"/>
        <v>0</v>
      </c>
      <c r="X24" s="50">
        <f t="shared" si="16"/>
        <v>0</v>
      </c>
      <c r="Y24" s="50">
        <f t="shared" si="16"/>
        <v>1360</v>
      </c>
      <c r="Z24" s="50">
        <f t="shared" si="16"/>
        <v>0</v>
      </c>
      <c r="AA24" s="50">
        <f t="shared" si="16"/>
        <v>0</v>
      </c>
      <c r="AB24" s="50">
        <f t="shared" si="16"/>
        <v>1360</v>
      </c>
    </row>
  </sheetData>
  <mergeCells count="2">
    <mergeCell ref="C1:N1"/>
    <mergeCell ref="P1:AB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Cta Resultados</vt:lpstr>
      <vt:lpstr>Facturación</vt:lpstr>
      <vt:lpstr>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</cp:lastModifiedBy>
  <cp:lastPrinted>2019-10-29T09:49:03Z</cp:lastPrinted>
  <dcterms:created xsi:type="dcterms:W3CDTF">2019-01-08T13:20:58Z</dcterms:created>
  <dcterms:modified xsi:type="dcterms:W3CDTF">2020-02-19T13:39:42Z</dcterms:modified>
</cp:coreProperties>
</file>