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Curso Control Economico de negocios\3ª Sesión\"/>
    </mc:Choice>
  </mc:AlternateContent>
  <xr:revisionPtr revIDLastSave="0" documentId="13_ncr:1_{C45E4D17-4B90-49D1-8905-69E5E3742378}" xr6:coauthVersionLast="43" xr6:coauthVersionMax="43" xr10:uidLastSave="{00000000-0000-0000-0000-000000000000}"/>
  <bookViews>
    <workbookView xWindow="22930" yWindow="-110" windowWidth="23260" windowHeight="13180" tabRatio="746" activeTab="8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19" sheetId="1" r:id="rId4"/>
    <sheet name="Principales Clientes" sheetId="7" state="hidden" r:id="rId5"/>
    <sheet name="Gastos 19" sheetId="5" r:id="rId6"/>
    <sheet name="Variacion Gastos 2" sheetId="10" r:id="rId7"/>
    <sheet name="Variacion Gastos 3" sheetId="11" r:id="rId8"/>
    <sheet name="Budget" sheetId="13" r:id="rId9"/>
  </sheets>
  <externalReferences>
    <externalReference r:id="rId10"/>
  </externalReferences>
  <definedNames>
    <definedName name="SegmentaciónDeDatos_Mes">#N/A</definedName>
  </definedNames>
  <calcPr calcId="191029"/>
  <pivotCaches>
    <pivotCache cacheId="0" r:id="rId11"/>
  </pivotCaches>
  <extLst>
    <ext xmlns:x14="http://schemas.microsoft.com/office/spreadsheetml/2009/9/main" uri="{BBE1A952-AA13-448e-AADC-164F8A28A991}">
      <x14:slicerCaches>
        <x14:slicerCache r:id="rId12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35" i="13" l="1"/>
  <c r="Z35" i="13"/>
  <c r="Y35" i="13"/>
  <c r="X35" i="13"/>
  <c r="W35" i="13"/>
  <c r="V35" i="13"/>
  <c r="U35" i="13"/>
  <c r="T35" i="13"/>
  <c r="S35" i="13"/>
  <c r="R35" i="13"/>
  <c r="Q35" i="13"/>
  <c r="P35" i="13"/>
  <c r="AC35" i="13" s="1"/>
  <c r="AA34" i="13"/>
  <c r="Z34" i="13"/>
  <c r="Y34" i="13"/>
  <c r="X34" i="13"/>
  <c r="W34" i="13"/>
  <c r="V34" i="13"/>
  <c r="U34" i="13"/>
  <c r="T34" i="13"/>
  <c r="S34" i="13"/>
  <c r="R34" i="13"/>
  <c r="Q34" i="13"/>
  <c r="P34" i="13"/>
  <c r="AC34" i="13" s="1"/>
  <c r="AA33" i="13"/>
  <c r="Z33" i="13"/>
  <c r="Y33" i="13"/>
  <c r="X33" i="13"/>
  <c r="W33" i="13"/>
  <c r="V33" i="13"/>
  <c r="U33" i="13"/>
  <c r="T33" i="13"/>
  <c r="S33" i="13"/>
  <c r="R33" i="13"/>
  <c r="Q33" i="13"/>
  <c r="P33" i="13"/>
  <c r="AC33" i="13" s="1"/>
  <c r="AA32" i="13"/>
  <c r="Z32" i="13"/>
  <c r="Y32" i="13"/>
  <c r="X32" i="13"/>
  <c r="W32" i="13"/>
  <c r="V32" i="13"/>
  <c r="U32" i="13"/>
  <c r="T32" i="13"/>
  <c r="S32" i="13"/>
  <c r="R32" i="13"/>
  <c r="Q32" i="13"/>
  <c r="P32" i="13"/>
  <c r="AC32" i="13" s="1"/>
  <c r="AA31" i="13"/>
  <c r="Z31" i="13"/>
  <c r="Y31" i="13"/>
  <c r="X31" i="13"/>
  <c r="W31" i="13"/>
  <c r="V31" i="13"/>
  <c r="U31" i="13"/>
  <c r="T31" i="13"/>
  <c r="S31" i="13"/>
  <c r="R31" i="13"/>
  <c r="Q31" i="13"/>
  <c r="P31" i="13"/>
  <c r="AC31" i="13" s="1"/>
  <c r="AA30" i="13"/>
  <c r="Z30" i="13"/>
  <c r="Y30" i="13"/>
  <c r="X30" i="13"/>
  <c r="W30" i="13"/>
  <c r="V30" i="13"/>
  <c r="U30" i="13"/>
  <c r="T30" i="13"/>
  <c r="S30" i="13"/>
  <c r="R30" i="13"/>
  <c r="Q30" i="13"/>
  <c r="P30" i="13"/>
  <c r="AC30" i="13" s="1"/>
  <c r="AA29" i="13"/>
  <c r="Z29" i="13"/>
  <c r="Y29" i="13"/>
  <c r="X29" i="13"/>
  <c r="W29" i="13"/>
  <c r="V29" i="13"/>
  <c r="U29" i="13"/>
  <c r="T29" i="13"/>
  <c r="S29" i="13"/>
  <c r="R29" i="13"/>
  <c r="Q29" i="13"/>
  <c r="P29" i="13"/>
  <c r="AC29" i="13" s="1"/>
  <c r="AA28" i="13"/>
  <c r="Z28" i="13"/>
  <c r="Y28" i="13"/>
  <c r="X28" i="13"/>
  <c r="W28" i="13"/>
  <c r="V28" i="13"/>
  <c r="U28" i="13"/>
  <c r="T28" i="13"/>
  <c r="S28" i="13"/>
  <c r="R28" i="13"/>
  <c r="Q28" i="13"/>
  <c r="P28" i="13"/>
  <c r="AC28" i="13" s="1"/>
  <c r="AA27" i="13"/>
  <c r="Z27" i="13"/>
  <c r="Y27" i="13"/>
  <c r="X27" i="13"/>
  <c r="W27" i="13"/>
  <c r="V27" i="13"/>
  <c r="U27" i="13"/>
  <c r="T27" i="13"/>
  <c r="S27" i="13"/>
  <c r="R27" i="13"/>
  <c r="Q27" i="13"/>
  <c r="P27" i="13"/>
  <c r="AC27" i="13" s="1"/>
  <c r="AA26" i="13"/>
  <c r="Z26" i="13"/>
  <c r="Y26" i="13"/>
  <c r="X26" i="13"/>
  <c r="W26" i="13"/>
  <c r="V26" i="13"/>
  <c r="U26" i="13"/>
  <c r="T26" i="13"/>
  <c r="S26" i="13"/>
  <c r="R26" i="13"/>
  <c r="Q26" i="13"/>
  <c r="P26" i="13"/>
  <c r="AC26" i="13" s="1"/>
  <c r="AA25" i="13"/>
  <c r="Z25" i="13"/>
  <c r="Y25" i="13"/>
  <c r="X25" i="13"/>
  <c r="W25" i="13"/>
  <c r="V25" i="13"/>
  <c r="U25" i="13"/>
  <c r="T25" i="13"/>
  <c r="S25" i="13"/>
  <c r="R25" i="13"/>
  <c r="Q25" i="13"/>
  <c r="P25" i="13"/>
  <c r="AC25" i="13" s="1"/>
  <c r="AA24" i="13"/>
  <c r="Z24" i="13"/>
  <c r="Y24" i="13"/>
  <c r="X24" i="13"/>
  <c r="W24" i="13"/>
  <c r="V24" i="13"/>
  <c r="U24" i="13"/>
  <c r="T24" i="13"/>
  <c r="S24" i="13"/>
  <c r="R24" i="13"/>
  <c r="Q24" i="13"/>
  <c r="P24" i="13"/>
  <c r="AC24" i="13" s="1"/>
  <c r="AA23" i="13"/>
  <c r="Z23" i="13"/>
  <c r="Y23" i="13"/>
  <c r="X23" i="13"/>
  <c r="W23" i="13"/>
  <c r="V23" i="13"/>
  <c r="U23" i="13"/>
  <c r="T23" i="13"/>
  <c r="S23" i="13"/>
  <c r="R23" i="13"/>
  <c r="Q23" i="13"/>
  <c r="P23" i="13"/>
  <c r="AC23" i="13" s="1"/>
  <c r="AA22" i="13"/>
  <c r="Z22" i="13"/>
  <c r="Y22" i="13"/>
  <c r="X22" i="13"/>
  <c r="W22" i="13"/>
  <c r="V22" i="13"/>
  <c r="U22" i="13"/>
  <c r="T22" i="13"/>
  <c r="S22" i="13"/>
  <c r="R22" i="13"/>
  <c r="Q22" i="13"/>
  <c r="P22" i="13"/>
  <c r="AC22" i="13" s="1"/>
  <c r="AA21" i="13"/>
  <c r="Z21" i="13"/>
  <c r="Y21" i="13"/>
  <c r="X21" i="13"/>
  <c r="W21" i="13"/>
  <c r="V21" i="13"/>
  <c r="U21" i="13"/>
  <c r="T21" i="13"/>
  <c r="S21" i="13"/>
  <c r="R21" i="13"/>
  <c r="Q21" i="13"/>
  <c r="P21" i="13"/>
  <c r="AC21" i="13" s="1"/>
  <c r="AA20" i="13"/>
  <c r="Z20" i="13"/>
  <c r="Y20" i="13"/>
  <c r="X20" i="13"/>
  <c r="W20" i="13"/>
  <c r="V20" i="13"/>
  <c r="U20" i="13"/>
  <c r="T20" i="13"/>
  <c r="S20" i="13"/>
  <c r="R20" i="13"/>
  <c r="Q20" i="13"/>
  <c r="P20" i="13"/>
  <c r="AB29" i="13" s="1"/>
  <c r="AA19" i="13"/>
  <c r="Z19" i="13"/>
  <c r="Y19" i="13"/>
  <c r="X19" i="13"/>
  <c r="W19" i="13"/>
  <c r="V19" i="13"/>
  <c r="U19" i="13"/>
  <c r="T19" i="13"/>
  <c r="S19" i="13"/>
  <c r="R19" i="13"/>
  <c r="AB28" i="13" s="1"/>
  <c r="Q19" i="13"/>
  <c r="P19" i="13"/>
  <c r="AC19" i="13" s="1"/>
  <c r="AA18" i="13"/>
  <c r="Z18" i="13"/>
  <c r="Y18" i="13"/>
  <c r="X18" i="13"/>
  <c r="W18" i="13"/>
  <c r="V18" i="13"/>
  <c r="U18" i="13"/>
  <c r="T18" i="13"/>
  <c r="S18" i="13"/>
  <c r="R18" i="13"/>
  <c r="Q18" i="13"/>
  <c r="P18" i="13"/>
  <c r="AC18" i="13" s="1"/>
  <c r="AA15" i="13"/>
  <c r="Z15" i="13"/>
  <c r="Y15" i="13"/>
  <c r="X15" i="13"/>
  <c r="W15" i="13"/>
  <c r="V15" i="13"/>
  <c r="U15" i="13"/>
  <c r="T15" i="13"/>
  <c r="S15" i="13"/>
  <c r="R15" i="13"/>
  <c r="Q15" i="13"/>
  <c r="P15" i="13"/>
  <c r="AC15" i="13" s="1"/>
  <c r="O15" i="13"/>
  <c r="AA14" i="13"/>
  <c r="Z14" i="13"/>
  <c r="Y14" i="13"/>
  <c r="X14" i="13"/>
  <c r="W14" i="13"/>
  <c r="V14" i="13"/>
  <c r="U14" i="13"/>
  <c r="T14" i="13"/>
  <c r="S14" i="13"/>
  <c r="R14" i="13"/>
  <c r="Q14" i="13"/>
  <c r="AC14" i="13" s="1"/>
  <c r="P14" i="13"/>
  <c r="O14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AC13" i="13" s="1"/>
  <c r="O13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AC12" i="13" s="1"/>
  <c r="O12" i="13"/>
  <c r="P11" i="13"/>
  <c r="O11" i="13"/>
  <c r="AA10" i="13"/>
  <c r="Z10" i="13"/>
  <c r="Y10" i="13"/>
  <c r="X10" i="13"/>
  <c r="W10" i="13"/>
  <c r="V10" i="13"/>
  <c r="U10" i="13"/>
  <c r="T10" i="13"/>
  <c r="S10" i="13"/>
  <c r="R10" i="13"/>
  <c r="Q10" i="13"/>
  <c r="AC10" i="13" s="1"/>
  <c r="P10" i="13"/>
  <c r="O10" i="13"/>
  <c r="AA8" i="13"/>
  <c r="Z8" i="13"/>
  <c r="Y8" i="13"/>
  <c r="X8" i="13"/>
  <c r="W8" i="13"/>
  <c r="V8" i="13"/>
  <c r="U8" i="13"/>
  <c r="T8" i="13"/>
  <c r="S8" i="13"/>
  <c r="R8" i="13"/>
  <c r="Q8" i="13"/>
  <c r="AC8" i="13" s="1"/>
  <c r="P8" i="13"/>
  <c r="O8" i="13"/>
  <c r="AA7" i="13"/>
  <c r="Z7" i="13"/>
  <c r="Y7" i="13"/>
  <c r="X7" i="13"/>
  <c r="W7" i="13"/>
  <c r="V7" i="13"/>
  <c r="U7" i="13"/>
  <c r="T7" i="13"/>
  <c r="S7" i="13"/>
  <c r="R7" i="13"/>
  <c r="Q7" i="13"/>
  <c r="P7" i="13"/>
  <c r="AC7" i="13" s="1"/>
  <c r="O7" i="13"/>
  <c r="P6" i="13"/>
  <c r="O6" i="13"/>
  <c r="P5" i="13"/>
  <c r="O5" i="13"/>
  <c r="AA3" i="13"/>
  <c r="Z3" i="13"/>
  <c r="Y3" i="13"/>
  <c r="X3" i="13"/>
  <c r="W3" i="13"/>
  <c r="V3" i="13"/>
  <c r="U3" i="13"/>
  <c r="T3" i="13"/>
  <c r="S3" i="13"/>
  <c r="AB24" i="13" s="1"/>
  <c r="R3" i="13"/>
  <c r="Q3" i="13"/>
  <c r="P3" i="13"/>
  <c r="AB14" i="13" s="1"/>
  <c r="AC6" i="13" l="1"/>
  <c r="AC11" i="13"/>
  <c r="AB7" i="13"/>
  <c r="AB13" i="13"/>
  <c r="AB18" i="13"/>
  <c r="AB22" i="13"/>
  <c r="AB26" i="13"/>
  <c r="AB30" i="13"/>
  <c r="AB34" i="13"/>
  <c r="AB9" i="13"/>
  <c r="AC20" i="13"/>
  <c r="Q6" i="13"/>
  <c r="R6" i="13" s="1"/>
  <c r="S6" i="13" s="1"/>
  <c r="T6" i="13" s="1"/>
  <c r="U6" i="13" s="1"/>
  <c r="V6" i="13" s="1"/>
  <c r="W6" i="13" s="1"/>
  <c r="X6" i="13" s="1"/>
  <c r="Y6" i="13" s="1"/>
  <c r="Z6" i="13" s="1"/>
  <c r="AA6" i="13" s="1"/>
  <c r="AB15" i="13"/>
  <c r="AB21" i="13"/>
  <c r="AB25" i="13"/>
  <c r="AB31" i="13"/>
  <c r="AB33" i="13"/>
  <c r="AB35" i="13"/>
  <c r="AB20" i="13"/>
  <c r="AB32" i="13"/>
  <c r="AB6" i="13"/>
  <c r="AB12" i="13"/>
  <c r="AB19" i="13"/>
  <c r="AB23" i="13"/>
  <c r="AB27" i="13"/>
  <c r="P2" i="13"/>
  <c r="Q5" i="13"/>
  <c r="AB8" i="13"/>
  <c r="AB10" i="13"/>
  <c r="Q11" i="13"/>
  <c r="R11" i="13" s="1"/>
  <c r="S11" i="13" s="1"/>
  <c r="T11" i="13" s="1"/>
  <c r="U11" i="13" s="1"/>
  <c r="V11" i="13" s="1"/>
  <c r="W11" i="13" s="1"/>
  <c r="X11" i="13" s="1"/>
  <c r="Y11" i="13" s="1"/>
  <c r="Z11" i="13" s="1"/>
  <c r="AA11" i="13" s="1"/>
  <c r="AG3" i="4"/>
  <c r="AH3" i="4"/>
  <c r="AI3" i="4"/>
  <c r="AJ3" i="4"/>
  <c r="AK3" i="4"/>
  <c r="AL3" i="4"/>
  <c r="AM3" i="4"/>
  <c r="AN3" i="4"/>
  <c r="AO3" i="4"/>
  <c r="AP3" i="4"/>
  <c r="AQ3" i="4"/>
  <c r="AF3" i="4"/>
  <c r="AC25" i="4"/>
  <c r="Q10" i="4"/>
  <c r="R5" i="13" l="1"/>
  <c r="Q2" i="13"/>
  <c r="AB11" i="13"/>
  <c r="AX3" i="4"/>
  <c r="AX6" i="4" s="1"/>
  <c r="AX7" i="4" s="1"/>
  <c r="AY3" i="4"/>
  <c r="AZ3" i="4"/>
  <c r="BA3" i="4"/>
  <c r="BA6" i="4" s="1"/>
  <c r="BB3" i="4"/>
  <c r="BB6" i="4" s="1"/>
  <c r="BB7" i="4" s="1"/>
  <c r="BC3" i="4"/>
  <c r="BD3" i="4"/>
  <c r="BE3" i="4"/>
  <c r="BE6" i="4" s="1"/>
  <c r="BF3" i="4"/>
  <c r="BF6" i="4" s="1"/>
  <c r="BF7" i="4" s="1"/>
  <c r="BG3" i="4"/>
  <c r="BH3" i="4"/>
  <c r="AW3" i="4"/>
  <c r="BI21" i="4"/>
  <c r="BI15" i="4"/>
  <c r="BI14" i="4"/>
  <c r="BI13" i="4"/>
  <c r="BI12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BI11" i="4" s="1"/>
  <c r="BH9" i="4"/>
  <c r="BG9" i="4"/>
  <c r="BF9" i="4"/>
  <c r="BE9" i="4"/>
  <c r="BD9" i="4"/>
  <c r="BC9" i="4"/>
  <c r="BB9" i="4"/>
  <c r="BA9" i="4"/>
  <c r="AZ9" i="4"/>
  <c r="AY9" i="4"/>
  <c r="AX9" i="4"/>
  <c r="AW9" i="4"/>
  <c r="BI5" i="4"/>
  <c r="BH4" i="4"/>
  <c r="BH19" i="4" s="1"/>
  <c r="BG4" i="4"/>
  <c r="BF4" i="4"/>
  <c r="BE4" i="4"/>
  <c r="BE19" i="4" s="1"/>
  <c r="BD4" i="4"/>
  <c r="BD19" i="4" s="1"/>
  <c r="BC4" i="4"/>
  <c r="BB4" i="4"/>
  <c r="BA4" i="4"/>
  <c r="BA19" i="4" s="1"/>
  <c r="AZ4" i="4"/>
  <c r="AZ19" i="4" s="1"/>
  <c r="AY4" i="4"/>
  <c r="AX4" i="4"/>
  <c r="AW4" i="4"/>
  <c r="BI4" i="4" s="1"/>
  <c r="S5" i="13" l="1"/>
  <c r="R2" i="13"/>
  <c r="BI3" i="4"/>
  <c r="BA16" i="4"/>
  <c r="BA17" i="4" s="1"/>
  <c r="BA7" i="4"/>
  <c r="BE16" i="4"/>
  <c r="BE22" i="4" s="1"/>
  <c r="BE24" i="4" s="1"/>
  <c r="BE25" i="4" s="1"/>
  <c r="BE7" i="4"/>
  <c r="AW6" i="4"/>
  <c r="BC19" i="4"/>
  <c r="BG19" i="4"/>
  <c r="AY19" i="4"/>
  <c r="AX19" i="4"/>
  <c r="BB19" i="4"/>
  <c r="BF19" i="4"/>
  <c r="BI9" i="4"/>
  <c r="BI19" i="4" s="1"/>
  <c r="AZ6" i="4"/>
  <c r="BD6" i="4"/>
  <c r="BH6" i="4"/>
  <c r="AX16" i="4"/>
  <c r="BB16" i="4"/>
  <c r="BF16" i="4"/>
  <c r="AW19" i="4"/>
  <c r="AY6" i="4"/>
  <c r="BC6" i="4"/>
  <c r="BG6" i="4"/>
  <c r="R57" i="11"/>
  <c r="R56" i="11"/>
  <c r="R55" i="11"/>
  <c r="R54" i="11"/>
  <c r="R53" i="11"/>
  <c r="R52" i="11"/>
  <c r="R51" i="11"/>
  <c r="R50" i="11"/>
  <c r="R49" i="11"/>
  <c r="R48" i="11"/>
  <c r="R47" i="11"/>
  <c r="R46" i="11"/>
  <c r="R45" i="11"/>
  <c r="R44" i="11"/>
  <c r="R43" i="11"/>
  <c r="R42" i="11"/>
  <c r="R41" i="11"/>
  <c r="R40" i="11"/>
  <c r="R39" i="11"/>
  <c r="R38" i="11"/>
  <c r="R37" i="11"/>
  <c r="R36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R8" i="11"/>
  <c r="R7" i="11"/>
  <c r="R6" i="11"/>
  <c r="R5" i="11"/>
  <c r="T5" i="13" l="1"/>
  <c r="S2" i="13"/>
  <c r="BA22" i="4"/>
  <c r="BA24" i="4" s="1"/>
  <c r="BA25" i="4" s="1"/>
  <c r="BE17" i="4"/>
  <c r="AW16" i="4"/>
  <c r="AW7" i="4"/>
  <c r="AY16" i="4"/>
  <c r="AY7" i="4"/>
  <c r="AX22" i="4"/>
  <c r="AX24" i="4" s="1"/>
  <c r="AX25" i="4" s="1"/>
  <c r="AX17" i="4"/>
  <c r="BI6" i="4"/>
  <c r="AZ16" i="4"/>
  <c r="AZ7" i="4"/>
  <c r="BF22" i="4"/>
  <c r="BF24" i="4" s="1"/>
  <c r="BF25" i="4" s="1"/>
  <c r="BF17" i="4"/>
  <c r="BH16" i="4"/>
  <c r="BH7" i="4"/>
  <c r="BG16" i="4"/>
  <c r="BG7" i="4"/>
  <c r="BC16" i="4"/>
  <c r="BC7" i="4"/>
  <c r="BB22" i="4"/>
  <c r="BB24" i="4" s="1"/>
  <c r="BB25" i="4" s="1"/>
  <c r="BB17" i="4"/>
  <c r="BD16" i="4"/>
  <c r="BD7" i="4"/>
  <c r="C20" i="10"/>
  <c r="N16" i="10"/>
  <c r="N20" i="10" s="1"/>
  <c r="M16" i="10"/>
  <c r="M20" i="10" s="1"/>
  <c r="L16" i="10"/>
  <c r="L20" i="10" s="1"/>
  <c r="K16" i="10"/>
  <c r="K20" i="10" s="1"/>
  <c r="J16" i="10"/>
  <c r="J20" i="10" s="1"/>
  <c r="I16" i="10"/>
  <c r="I20" i="10" s="1"/>
  <c r="H16" i="10"/>
  <c r="H20" i="10" s="1"/>
  <c r="G16" i="10"/>
  <c r="G20" i="10" s="1"/>
  <c r="F16" i="10"/>
  <c r="F20" i="10" s="1"/>
  <c r="E16" i="10"/>
  <c r="E20" i="10" s="1"/>
  <c r="D16" i="10"/>
  <c r="D20" i="10" s="1"/>
  <c r="C16" i="10"/>
  <c r="U5" i="13" l="1"/>
  <c r="T2" i="13"/>
  <c r="AW22" i="4"/>
  <c r="AW24" i="4" s="1"/>
  <c r="AW25" i="4" s="1"/>
  <c r="AW17" i="4"/>
  <c r="BI16" i="4"/>
  <c r="BD17" i="4"/>
  <c r="BD22" i="4"/>
  <c r="BD24" i="4" s="1"/>
  <c r="BD25" i="4" s="1"/>
  <c r="BH17" i="4"/>
  <c r="BH22" i="4"/>
  <c r="BH24" i="4" s="1"/>
  <c r="BH25" i="4" s="1"/>
  <c r="BC17" i="4"/>
  <c r="BC22" i="4"/>
  <c r="BC24" i="4" s="1"/>
  <c r="BC25" i="4" s="1"/>
  <c r="BG17" i="4"/>
  <c r="BG22" i="4"/>
  <c r="BG24" i="4" s="1"/>
  <c r="BG25" i="4" s="1"/>
  <c r="AZ17" i="4"/>
  <c r="AZ22" i="4"/>
  <c r="AZ24" i="4" s="1"/>
  <c r="AZ25" i="4" s="1"/>
  <c r="AY17" i="4"/>
  <c r="AY22" i="4"/>
  <c r="AY24" i="4" s="1"/>
  <c r="AY25" i="4" s="1"/>
  <c r="R3" i="4"/>
  <c r="S3" i="4"/>
  <c r="T3" i="4"/>
  <c r="U3" i="4"/>
  <c r="V3" i="4"/>
  <c r="W3" i="4"/>
  <c r="X3" i="4"/>
  <c r="Y3" i="4"/>
  <c r="Z3" i="4"/>
  <c r="AA3" i="4"/>
  <c r="AB3" i="4"/>
  <c r="U2" i="13" l="1"/>
  <c r="V5" i="13"/>
  <c r="BI24" i="4"/>
  <c r="BI22" i="4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W5" i="13" l="1"/>
  <c r="V2" i="13"/>
  <c r="AR21" i="4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9" i="4"/>
  <c r="AP9" i="4"/>
  <c r="AO9" i="4"/>
  <c r="AN9" i="4"/>
  <c r="AM9" i="4"/>
  <c r="AL9" i="4"/>
  <c r="AK9" i="4"/>
  <c r="AJ9" i="4"/>
  <c r="AI9" i="4"/>
  <c r="AH9" i="4"/>
  <c r="AG9" i="4"/>
  <c r="AF9" i="4"/>
  <c r="AQ4" i="4"/>
  <c r="AQ19" i="4" s="1"/>
  <c r="AO4" i="4"/>
  <c r="AN4" i="4"/>
  <c r="AM4" i="4"/>
  <c r="AK4" i="4"/>
  <c r="AJ4" i="4"/>
  <c r="AI4" i="4"/>
  <c r="AI6" i="4" s="1"/>
  <c r="AG4" i="4"/>
  <c r="AR5" i="4"/>
  <c r="AP4" i="4"/>
  <c r="AP19" i="4" s="1"/>
  <c r="AL4" i="4"/>
  <c r="AH4" i="4"/>
  <c r="AQ6" i="4"/>
  <c r="AP6" i="4"/>
  <c r="AL6" i="4"/>
  <c r="AR3" i="4"/>
  <c r="N14" i="4"/>
  <c r="N13" i="4"/>
  <c r="M11" i="4"/>
  <c r="J11" i="4"/>
  <c r="N12" i="4"/>
  <c r="N9" i="4"/>
  <c r="M4" i="4"/>
  <c r="J4" i="4"/>
  <c r="I4" i="4"/>
  <c r="F4" i="4"/>
  <c r="C4" i="4"/>
  <c r="N5" i="4"/>
  <c r="N3" i="4"/>
  <c r="N21" i="4"/>
  <c r="N15" i="4"/>
  <c r="F11" i="4"/>
  <c r="L11" i="4"/>
  <c r="K11" i="4"/>
  <c r="I11" i="4"/>
  <c r="H11" i="4"/>
  <c r="G11" i="4"/>
  <c r="E11" i="4"/>
  <c r="D11" i="4"/>
  <c r="C11" i="4"/>
  <c r="L4" i="4"/>
  <c r="L19" i="4" s="1"/>
  <c r="K4" i="4"/>
  <c r="K6" i="4" s="1"/>
  <c r="H4" i="4"/>
  <c r="G4" i="4"/>
  <c r="E4" i="4"/>
  <c r="E6" i="4" s="1"/>
  <c r="D4" i="4"/>
  <c r="H6" i="4"/>
  <c r="X5" i="13" l="1"/>
  <c r="W2" i="13"/>
  <c r="AR9" i="4"/>
  <c r="AH19" i="4"/>
  <c r="AL19" i="4"/>
  <c r="AI19" i="4"/>
  <c r="J19" i="4"/>
  <c r="F19" i="4"/>
  <c r="G19" i="4"/>
  <c r="H19" i="4"/>
  <c r="AM19" i="4"/>
  <c r="AM6" i="4"/>
  <c r="AM16" i="4" s="1"/>
  <c r="AH6" i="4"/>
  <c r="AN19" i="4"/>
  <c r="AN6" i="4"/>
  <c r="AG19" i="4"/>
  <c r="AO19" i="4"/>
  <c r="AG6" i="4"/>
  <c r="AK6" i="4"/>
  <c r="AO6" i="4"/>
  <c r="AI16" i="4"/>
  <c r="AI7" i="4"/>
  <c r="AQ16" i="4"/>
  <c r="AQ7" i="4"/>
  <c r="AJ19" i="4"/>
  <c r="AJ6" i="4"/>
  <c r="AK19" i="4"/>
  <c r="AH7" i="4"/>
  <c r="AH16" i="4"/>
  <c r="AL7" i="4"/>
  <c r="AL16" i="4"/>
  <c r="AP7" i="4"/>
  <c r="AP16" i="4"/>
  <c r="AF4" i="4"/>
  <c r="AF11" i="4"/>
  <c r="AR11" i="4" s="1"/>
  <c r="I19" i="4"/>
  <c r="I6" i="4"/>
  <c r="I7" i="4" s="1"/>
  <c r="M19" i="4"/>
  <c r="M6" i="4"/>
  <c r="M16" i="4" s="1"/>
  <c r="C19" i="4"/>
  <c r="C6" i="4"/>
  <c r="C7" i="4" s="1"/>
  <c r="D19" i="4"/>
  <c r="D6" i="4"/>
  <c r="D7" i="4" s="1"/>
  <c r="G6" i="4"/>
  <c r="G16" i="4" s="1"/>
  <c r="L6" i="4"/>
  <c r="L16" i="4" s="1"/>
  <c r="E19" i="4"/>
  <c r="K19" i="4"/>
  <c r="H7" i="4"/>
  <c r="H16" i="4"/>
  <c r="E16" i="4"/>
  <c r="E7" i="4"/>
  <c r="I16" i="4"/>
  <c r="K7" i="4"/>
  <c r="K16" i="4"/>
  <c r="F6" i="4"/>
  <c r="J6" i="4"/>
  <c r="B4" i="4"/>
  <c r="B11" i="4"/>
  <c r="N11" i="4" s="1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8" i="6"/>
  <c r="Y5" i="13" l="1"/>
  <c r="X2" i="13"/>
  <c r="D16" i="4"/>
  <c r="G7" i="4"/>
  <c r="AM7" i="4"/>
  <c r="C16" i="4"/>
  <c r="C17" i="4" s="1"/>
  <c r="L7" i="4"/>
  <c r="Q1" i="4"/>
  <c r="U1" i="4"/>
  <c r="R1" i="4"/>
  <c r="V1" i="4"/>
  <c r="S1" i="4"/>
  <c r="W1" i="4"/>
  <c r="T1" i="4"/>
  <c r="X1" i="4"/>
  <c r="Y1" i="4"/>
  <c r="AL17" i="4"/>
  <c r="AL22" i="4"/>
  <c r="AL24" i="4" s="1"/>
  <c r="AL25" i="4" s="1"/>
  <c r="AQ17" i="4"/>
  <c r="AQ22" i="4"/>
  <c r="AQ24" i="4" s="1"/>
  <c r="AQ25" i="4" s="1"/>
  <c r="AK7" i="4"/>
  <c r="AK16" i="4"/>
  <c r="AN16" i="4"/>
  <c r="AN7" i="4"/>
  <c r="AR4" i="4"/>
  <c r="AR19" i="4" s="1"/>
  <c r="AF19" i="4"/>
  <c r="AF6" i="4"/>
  <c r="AJ16" i="4"/>
  <c r="AJ7" i="4"/>
  <c r="AG7" i="4"/>
  <c r="AG16" i="4"/>
  <c r="AP17" i="4"/>
  <c r="AP22" i="4"/>
  <c r="AP24" i="4" s="1"/>
  <c r="AP25" i="4" s="1"/>
  <c r="AH17" i="4"/>
  <c r="AH22" i="4"/>
  <c r="AH24" i="4" s="1"/>
  <c r="AH25" i="4" s="1"/>
  <c r="AI17" i="4"/>
  <c r="AI22" i="4"/>
  <c r="AI24" i="4" s="1"/>
  <c r="AI25" i="4" s="1"/>
  <c r="AO7" i="4"/>
  <c r="AO16" i="4"/>
  <c r="AM17" i="4"/>
  <c r="AM22" i="4"/>
  <c r="AM24" i="4" s="1"/>
  <c r="AM25" i="4" s="1"/>
  <c r="M7" i="4"/>
  <c r="J16" i="4"/>
  <c r="J7" i="4"/>
  <c r="D17" i="4"/>
  <c r="D22" i="4"/>
  <c r="D24" i="4" s="1"/>
  <c r="D25" i="4" s="1"/>
  <c r="H17" i="4"/>
  <c r="H22" i="4"/>
  <c r="H24" i="4" s="1"/>
  <c r="H25" i="4" s="1"/>
  <c r="F16" i="4"/>
  <c r="F7" i="4"/>
  <c r="I17" i="4"/>
  <c r="I22" i="4"/>
  <c r="I24" i="4" s="1"/>
  <c r="I25" i="4" s="1"/>
  <c r="N4" i="4"/>
  <c r="N19" i="4" s="1"/>
  <c r="B19" i="4"/>
  <c r="L17" i="4"/>
  <c r="L22" i="4"/>
  <c r="L24" i="4" s="1"/>
  <c r="L25" i="4" s="1"/>
  <c r="K22" i="4"/>
  <c r="K24" i="4" s="1"/>
  <c r="K25" i="4" s="1"/>
  <c r="K17" i="4"/>
  <c r="G22" i="4"/>
  <c r="G24" i="4" s="1"/>
  <c r="G25" i="4" s="1"/>
  <c r="G17" i="4"/>
  <c r="B6" i="4"/>
  <c r="M17" i="4"/>
  <c r="M22" i="4"/>
  <c r="M24" i="4" s="1"/>
  <c r="M25" i="4" s="1"/>
  <c r="E17" i="4"/>
  <c r="E22" i="4"/>
  <c r="E24" i="4" s="1"/>
  <c r="E25" i="4" s="1"/>
  <c r="AA1" i="4"/>
  <c r="Z1" i="4"/>
  <c r="AB1" i="4"/>
  <c r="Z5" i="13" l="1"/>
  <c r="Y2" i="13"/>
  <c r="C22" i="4"/>
  <c r="C24" i="4" s="1"/>
  <c r="C25" i="4" s="1"/>
  <c r="AJ22" i="4"/>
  <c r="AJ24" i="4" s="1"/>
  <c r="AJ25" i="4" s="1"/>
  <c r="AJ17" i="4"/>
  <c r="AO22" i="4"/>
  <c r="AO24" i="4" s="1"/>
  <c r="AO25" i="4" s="1"/>
  <c r="AO17" i="4"/>
  <c r="AG22" i="4"/>
  <c r="AG24" i="4" s="1"/>
  <c r="AG25" i="4" s="1"/>
  <c r="AG17" i="4"/>
  <c r="AF16" i="4"/>
  <c r="AF7" i="4"/>
  <c r="AR6" i="4"/>
  <c r="AN22" i="4"/>
  <c r="AN24" i="4" s="1"/>
  <c r="AN25" i="4" s="1"/>
  <c r="AN17" i="4"/>
  <c r="AK22" i="4"/>
  <c r="AK24" i="4" s="1"/>
  <c r="AK25" i="4" s="1"/>
  <c r="AK17" i="4"/>
  <c r="B16" i="4"/>
  <c r="B7" i="4"/>
  <c r="N6" i="4"/>
  <c r="F22" i="4"/>
  <c r="F24" i="4" s="1"/>
  <c r="F25" i="4" s="1"/>
  <c r="F17" i="4"/>
  <c r="J22" i="4"/>
  <c r="J24" i="4" s="1"/>
  <c r="J25" i="4" s="1"/>
  <c r="J17" i="4"/>
  <c r="R12" i="4"/>
  <c r="S12" i="4"/>
  <c r="T12" i="4"/>
  <c r="U12" i="4"/>
  <c r="V12" i="4"/>
  <c r="W12" i="4"/>
  <c r="X12" i="4"/>
  <c r="Y12" i="4"/>
  <c r="Z12" i="4"/>
  <c r="AA12" i="4"/>
  <c r="AB12" i="4"/>
  <c r="R13" i="4"/>
  <c r="S13" i="4"/>
  <c r="T13" i="4"/>
  <c r="U13" i="4"/>
  <c r="V13" i="4"/>
  <c r="W13" i="4"/>
  <c r="X13" i="4"/>
  <c r="Y13" i="4"/>
  <c r="Z13" i="4"/>
  <c r="AA13" i="4"/>
  <c r="AB13" i="4"/>
  <c r="R14" i="4"/>
  <c r="S14" i="4"/>
  <c r="T14" i="4"/>
  <c r="U14" i="4"/>
  <c r="V14" i="4"/>
  <c r="W14" i="4"/>
  <c r="X14" i="4"/>
  <c r="Y14" i="4"/>
  <c r="Z14" i="4"/>
  <c r="AA14" i="4"/>
  <c r="AB14" i="4"/>
  <c r="R15" i="4"/>
  <c r="S15" i="4"/>
  <c r="T15" i="4"/>
  <c r="U15" i="4"/>
  <c r="V15" i="4"/>
  <c r="W15" i="4"/>
  <c r="X15" i="4"/>
  <c r="Y15" i="4"/>
  <c r="Z15" i="4"/>
  <c r="AA15" i="4"/>
  <c r="AB15" i="4"/>
  <c r="Q15" i="4"/>
  <c r="Q14" i="4"/>
  <c r="Q13" i="4"/>
  <c r="Q12" i="4"/>
  <c r="V5" i="4"/>
  <c r="V4" i="4" s="1"/>
  <c r="V9" i="4"/>
  <c r="V10" i="4" s="1"/>
  <c r="E10" i="5"/>
  <c r="E3" i="5"/>
  <c r="E4" i="5"/>
  <c r="E5" i="5"/>
  <c r="E6" i="5"/>
  <c r="E7" i="5"/>
  <c r="E8" i="5"/>
  <c r="E9" i="5"/>
  <c r="E2" i="5"/>
  <c r="AC21" i="4"/>
  <c r="AA5" i="13" l="1"/>
  <c r="Z2" i="13"/>
  <c r="AR16" i="4"/>
  <c r="AF22" i="4"/>
  <c r="AF17" i="4"/>
  <c r="N16" i="4"/>
  <c r="B22" i="4"/>
  <c r="B17" i="4"/>
  <c r="S11" i="4"/>
  <c r="AB11" i="4"/>
  <c r="X11" i="4"/>
  <c r="T11" i="4"/>
  <c r="AA11" i="4"/>
  <c r="W11" i="4"/>
  <c r="Z11" i="4"/>
  <c r="V11" i="4"/>
  <c r="V19" i="4" s="1"/>
  <c r="R11" i="4"/>
  <c r="U11" i="4"/>
  <c r="Y11" i="4"/>
  <c r="S5" i="4"/>
  <c r="S4" i="4" s="1"/>
  <c r="X9" i="4"/>
  <c r="X10" i="4" s="1"/>
  <c r="W9" i="4"/>
  <c r="W10" i="4" s="1"/>
  <c r="AB5" i="4"/>
  <c r="AB4" i="4" s="1"/>
  <c r="AB9" i="4"/>
  <c r="AB10" i="4" s="1"/>
  <c r="X5" i="4"/>
  <c r="X4" i="4" s="1"/>
  <c r="T9" i="4"/>
  <c r="T10" i="4" s="1"/>
  <c r="AA5" i="4"/>
  <c r="AA4" i="4" s="1"/>
  <c r="R5" i="4"/>
  <c r="R4" i="4" s="1"/>
  <c r="R9" i="4"/>
  <c r="R10" i="4" s="1"/>
  <c r="T5" i="4"/>
  <c r="T4" i="4" s="1"/>
  <c r="Z5" i="4"/>
  <c r="Z4" i="4" s="1"/>
  <c r="Z9" i="4"/>
  <c r="Z10" i="4" s="1"/>
  <c r="AC13" i="4"/>
  <c r="AC15" i="4"/>
  <c r="AC12" i="4"/>
  <c r="W5" i="4"/>
  <c r="W4" i="4" s="1"/>
  <c r="AA9" i="4"/>
  <c r="AA10" i="4" s="1"/>
  <c r="S9" i="4"/>
  <c r="S10" i="4" s="1"/>
  <c r="Q5" i="4"/>
  <c r="Q4" i="4" s="1"/>
  <c r="Y5" i="4"/>
  <c r="Y4" i="4" s="1"/>
  <c r="U5" i="4"/>
  <c r="U4" i="4" s="1"/>
  <c r="Q9" i="4"/>
  <c r="Y9" i="4"/>
  <c r="Y10" i="4" s="1"/>
  <c r="U9" i="4"/>
  <c r="U10" i="4" s="1"/>
  <c r="AA2" i="13" l="1"/>
  <c r="AC5" i="13"/>
  <c r="AC2" i="13" s="1"/>
  <c r="AB5" i="13"/>
  <c r="AB2" i="13" s="1"/>
  <c r="AF24" i="4"/>
  <c r="AR22" i="4"/>
  <c r="B24" i="4"/>
  <c r="N22" i="4"/>
  <c r="W19" i="4"/>
  <c r="Y19" i="4"/>
  <c r="T19" i="4"/>
  <c r="X19" i="4"/>
  <c r="Z19" i="4"/>
  <c r="AA19" i="4"/>
  <c r="AB19" i="4"/>
  <c r="U19" i="4"/>
  <c r="R19" i="4"/>
  <c r="S19" i="4"/>
  <c r="AC5" i="4"/>
  <c r="AC4" i="4"/>
  <c r="AC9" i="4"/>
  <c r="AR24" i="4" l="1"/>
  <c r="AF25" i="4"/>
  <c r="N24" i="4"/>
  <c r="B25" i="4"/>
  <c r="P2" i="1"/>
  <c r="R6" i="4" l="1"/>
  <c r="V6" i="4"/>
  <c r="Z6" i="4"/>
  <c r="Y6" i="4"/>
  <c r="S6" i="4"/>
  <c r="W6" i="4"/>
  <c r="AA6" i="4"/>
  <c r="Q3" i="4"/>
  <c r="T6" i="4"/>
  <c r="X6" i="4"/>
  <c r="AB6" i="4"/>
  <c r="U6" i="4"/>
  <c r="H9" i="6" l="1"/>
  <c r="I9" i="6"/>
  <c r="U16" i="4"/>
  <c r="U17" i="4" s="1"/>
  <c r="U7" i="4"/>
  <c r="Y16" i="4"/>
  <c r="Y17" i="4" s="1"/>
  <c r="Y7" i="4"/>
  <c r="AA16" i="4"/>
  <c r="AA7" i="4"/>
  <c r="X16" i="4"/>
  <c r="X17" i="4" s="1"/>
  <c r="X7" i="4"/>
  <c r="V16" i="4"/>
  <c r="V17" i="4" s="1"/>
  <c r="V7" i="4"/>
  <c r="AB16" i="4"/>
  <c r="AB7" i="4"/>
  <c r="Z16" i="4"/>
  <c r="Z7" i="4"/>
  <c r="W16" i="4"/>
  <c r="W17" i="4" s="1"/>
  <c r="W7" i="4"/>
  <c r="T16" i="4"/>
  <c r="T17" i="4" s="1"/>
  <c r="T7" i="4"/>
  <c r="S16" i="4"/>
  <c r="S17" i="4" s="1"/>
  <c r="S7" i="4"/>
  <c r="R16" i="4"/>
  <c r="R17" i="4" s="1"/>
  <c r="R7" i="4"/>
  <c r="AC3" i="4"/>
  <c r="Q6" i="4"/>
  <c r="Q7" i="4" s="1"/>
  <c r="V22" i="4"/>
  <c r="T22" i="4" l="1"/>
  <c r="T24" i="4" s="1"/>
  <c r="T25" i="4" s="1"/>
  <c r="U22" i="4"/>
  <c r="U24" i="4" s="1"/>
  <c r="U25" i="4" s="1"/>
  <c r="V24" i="4"/>
  <c r="V25" i="4" s="1"/>
  <c r="R22" i="4"/>
  <c r="W22" i="4"/>
  <c r="S22" i="4"/>
  <c r="X22" i="4"/>
  <c r="Y22" i="4"/>
  <c r="AB22" i="4"/>
  <c r="AB17" i="4"/>
  <c r="Z22" i="4"/>
  <c r="Z17" i="4"/>
  <c r="AA22" i="4"/>
  <c r="AA17" i="4"/>
  <c r="AC6" i="4"/>
  <c r="AC14" i="4"/>
  <c r="Q11" i="4"/>
  <c r="AC11" i="4" l="1"/>
  <c r="AC19" i="4" s="1"/>
  <c r="Q19" i="4"/>
  <c r="AA24" i="4"/>
  <c r="AA25" i="4" s="1"/>
  <c r="AB24" i="4"/>
  <c r="AB25" i="4" s="1"/>
  <c r="W24" i="4"/>
  <c r="W25" i="4" s="1"/>
  <c r="Y24" i="4"/>
  <c r="Y25" i="4" s="1"/>
  <c r="R24" i="4"/>
  <c r="R25" i="4" s="1"/>
  <c r="Z24" i="4"/>
  <c r="Z25" i="4" s="1"/>
  <c r="X24" i="4"/>
  <c r="X25" i="4" s="1"/>
  <c r="S24" i="4"/>
  <c r="S25" i="4" s="1"/>
  <c r="Q16" i="4"/>
  <c r="H11" i="6" l="1"/>
  <c r="I11" i="6"/>
  <c r="Q22" i="4"/>
  <c r="Q24" i="4" s="1"/>
  <c r="Q17" i="4"/>
  <c r="AC16" i="4"/>
  <c r="H13" i="6" l="1"/>
  <c r="I13" i="6"/>
  <c r="AC22" i="4"/>
  <c r="Q25" i="4" l="1"/>
  <c r="AC2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I18" authorId="0" shapeId="0" xr:uid="{BF89D4B3-48CA-4A38-952B-705EEAD0FB93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Aire acondicionado</t>
        </r>
      </text>
    </comment>
    <comment ref="N18" authorId="0" shapeId="0" xr:uid="{98042593-4169-44A7-870C-523D683C42D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intereses BBVA</t>
        </r>
      </text>
    </comment>
  </commentList>
</comments>
</file>

<file path=xl/sharedStrings.xml><?xml version="1.0" encoding="utf-8"?>
<sst xmlns="http://schemas.openxmlformats.org/spreadsheetml/2006/main" count="2403" uniqueCount="269">
  <si>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</si>
  <si>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</si>
  <si>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</si>
  <si>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</si>
  <si>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</si>
  <si>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</si>
  <si>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</si>
  <si>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</si>
  <si>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</si>
  <si>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</si>
  <si>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</si>
  <si>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</si>
  <si>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</si>
  <si>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</si>
  <si>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</si>
  <si>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</si>
  <si>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</si>
  <si>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</si>
  <si>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</si>
  <si>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</si>
  <si>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</si>
  <si>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</si>
  <si>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</si>
  <si>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</si>
  <si>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</si>
  <si>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</si>
  <si>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</si>
  <si>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</si>
  <si>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</si>
  <si>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</si>
  <si>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</si>
  <si>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</si>
  <si>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</si>
  <si>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</si>
  <si>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</si>
  <si>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</si>
  <si>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</si>
  <si>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</si>
  <si>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</si>
  <si>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</si>
  <si>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</si>
  <si>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</si>
  <si>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</si>
  <si>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</si>
  <si>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</si>
  <si>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</si>
  <si>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</si>
  <si>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</si>
  <si>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</si>
  <si>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</si>
  <si>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</si>
  <si>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</si>
  <si>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</si>
  <si>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</si>
  <si>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</si>
  <si>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</si>
  <si>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</si>
  <si>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</si>
  <si>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</si>
  <si>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</si>
  <si>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</si>
  <si>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</si>
  <si>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</si>
  <si>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</si>
  <si>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</si>
  <si>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</si>
  <si>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</si>
  <si>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</si>
  <si>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</si>
  <si>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</si>
  <si>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</si>
  <si>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</si>
  <si>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(Varios elementos)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</si>
  <si>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</si>
  <si>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</si>
  <si>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</si>
  <si>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</si>
  <si>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</si>
  <si>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</si>
  <si>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</si>
  <si>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</si>
  <si>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</si>
  <si>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</si>
  <si>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</si>
  <si>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</si>
  <si>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</si>
  <si>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</si>
  <si>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</si>
  <si>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</si>
  <si>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</si>
  <si>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</si>
  <si>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</si>
  <si>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</si>
  <si>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</si>
  <si>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</si>
  <si>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</si>
  <si>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</si>
  <si>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</si>
  <si>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</si>
  <si>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</si>
  <si>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</si>
  <si>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</si>
  <si>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</si>
  <si>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</si>
  <si>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</si>
  <si>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</si>
  <si>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</si>
  <si>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</si>
  <si>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</si>
  <si>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</si>
  <si>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</si>
  <si>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</si>
  <si>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</si>
  <si>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</si>
  <si>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</si>
  <si>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</si>
  <si>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</si>
  <si>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</si>
  <si>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</si>
  <si>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</si>
  <si>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</si>
  <si>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</si>
  <si>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</si>
  <si>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</si>
  <si>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</si>
  <si>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</si>
  <si>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</si>
  <si>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</si>
  <si>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</si>
  <si>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GASTOS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</si>
  <si>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</si>
  <si>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</si>
  <si>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</si>
  <si>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</si>
  <si>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</si>
  <si>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</si>
  <si>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</si>
  <si>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</si>
  <si>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</si>
  <si>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</si>
  <si>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</si>
  <si>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</si>
  <si>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</si>
  <si>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Alquiler local</t>
  </si>
  <si>
    <t>Renting Coche</t>
  </si>
  <si>
    <t>Canon  franquicia</t>
  </si>
  <si>
    <t>Nóminas</t>
  </si>
  <si>
    <t>Seguridad Social</t>
  </si>
  <si>
    <t>Autónomo</t>
  </si>
  <si>
    <t>Electricidad</t>
  </si>
  <si>
    <t>Teléfono+ internet</t>
  </si>
  <si>
    <t>Agua</t>
  </si>
  <si>
    <t>Productos</t>
  </si>
  <si>
    <t>Gestoría</t>
  </si>
  <si>
    <t>Seguro Local</t>
  </si>
  <si>
    <t>Trimestre IVA</t>
  </si>
  <si>
    <t>Varios</t>
  </si>
  <si>
    <t>TOTAL</t>
  </si>
  <si>
    <t>Limpieza</t>
  </si>
  <si>
    <t>Publicidad</t>
  </si>
  <si>
    <t>MOVIMIENTOS DESDE : 01/02/2019 HASTA: 07/03/2019</t>
  </si>
  <si>
    <t>Número de cuenta</t>
  </si>
  <si>
    <t>Oficina</t>
  </si>
  <si>
    <t>Divisa</t>
  </si>
  <si>
    <t>F. Operación</t>
  </si>
  <si>
    <t>F. Valor</t>
  </si>
  <si>
    <t>Ingreso (+)</t>
  </si>
  <si>
    <t>Gasto (-)</t>
  </si>
  <si>
    <t>Saldo (+)</t>
  </si>
  <si>
    <t>Saldo (-)</t>
  </si>
  <si>
    <t>Concepto común</t>
  </si>
  <si>
    <t>Concepto propio</t>
  </si>
  <si>
    <t>Referencia 1</t>
  </si>
  <si>
    <t>Referencia 2</t>
  </si>
  <si>
    <t>Concepto complementario 1</t>
  </si>
  <si>
    <t>Concepto complementario 2</t>
  </si>
  <si>
    <t>Finanzas</t>
  </si>
  <si>
    <t>Tipo</t>
  </si>
  <si>
    <t>EUR</t>
  </si>
  <si>
    <t>07/03/2019</t>
  </si>
  <si>
    <t/>
  </si>
  <si>
    <t>99</t>
  </si>
  <si>
    <t>067</t>
  </si>
  <si>
    <t>000000000000</t>
  </si>
  <si>
    <t xml:space="preserve">                </t>
  </si>
  <si>
    <t>Profesional</t>
  </si>
  <si>
    <t>Personal</t>
  </si>
  <si>
    <t>04</t>
  </si>
  <si>
    <t>03</t>
  </si>
  <si>
    <t>006</t>
  </si>
  <si>
    <t xml:space="preserve">904997          </t>
  </si>
  <si>
    <t>06/03/2019</t>
  </si>
  <si>
    <t>12</t>
  </si>
  <si>
    <t>040</t>
  </si>
  <si>
    <t>4160810235525011</t>
  </si>
  <si>
    <t>035</t>
  </si>
  <si>
    <t xml:space="preserve">201702470105    </t>
  </si>
  <si>
    <t>05/03/2019</t>
  </si>
  <si>
    <t>04/03/2019</t>
  </si>
  <si>
    <t>02</t>
  </si>
  <si>
    <t>03/03/2019</t>
  </si>
  <si>
    <t>02/03/2019</t>
  </si>
  <si>
    <t>01/03/2019</t>
  </si>
  <si>
    <t>28/02/2019</t>
  </si>
  <si>
    <t>019</t>
  </si>
  <si>
    <t xml:space="preserve">351056640321    </t>
  </si>
  <si>
    <t>26/02/2019</t>
  </si>
  <si>
    <t>032</t>
  </si>
  <si>
    <t>Origen: BNPAFRPP</t>
  </si>
  <si>
    <t>038</t>
  </si>
  <si>
    <t xml:space="preserve">00082           </t>
  </si>
  <si>
    <t>25/02/2019</t>
  </si>
  <si>
    <t>24/02/2019</t>
  </si>
  <si>
    <t>23/02/2019</t>
  </si>
  <si>
    <t>002</t>
  </si>
  <si>
    <t>ORIGEN: 30080221</t>
  </si>
  <si>
    <t>22/02/2019</t>
  </si>
  <si>
    <t>Origen: CITIIE2X</t>
  </si>
  <si>
    <t>21/02/2019</t>
  </si>
  <si>
    <t>ORIGEN: 00308163</t>
  </si>
  <si>
    <t>20/02/2019</t>
  </si>
  <si>
    <t>19/02/2019</t>
  </si>
  <si>
    <t>18/02/2019</t>
  </si>
  <si>
    <t>16/02/2019</t>
  </si>
  <si>
    <t>11/02/2019</t>
  </si>
  <si>
    <t>ORIGEN: 14650100</t>
  </si>
  <si>
    <t>10/02/2019</t>
  </si>
  <si>
    <t>09/02/2019</t>
  </si>
  <si>
    <t>08/02/2019</t>
  </si>
  <si>
    <t>07/02/2019</t>
  </si>
  <si>
    <t>06/02/2019</t>
  </si>
  <si>
    <t>05/02/2019</t>
  </si>
  <si>
    <t>04/02/2019</t>
  </si>
  <si>
    <t>02/02/2019</t>
  </si>
  <si>
    <t xml:space="preserve">519000931720    </t>
  </si>
  <si>
    <t>01/02/2019</t>
  </si>
  <si>
    <t>% Ingresos</t>
  </si>
  <si>
    <t>% Gastos</t>
  </si>
  <si>
    <t xml:space="preserve"> </t>
  </si>
  <si>
    <t>Presupuesto 20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</si>
  <si>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</si>
  <si>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</si>
  <si>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</si>
  <si>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</si>
  <si>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</si>
  <si>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</si>
  <si>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</si>
  <si>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</si>
  <si>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</si>
  <si>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</si>
  <si>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</si>
  <si>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</si>
  <si>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YTD</t>
  </si>
  <si>
    <t>Total 2019</t>
  </si>
  <si>
    <t>Producto</t>
  </si>
  <si>
    <t>P.U.</t>
  </si>
  <si>
    <t>Suscriptores Cursos</t>
  </si>
  <si>
    <t>Suscriptores Cursos Promo</t>
  </si>
  <si>
    <t>Suscriptores Cursos Anual</t>
  </si>
  <si>
    <t>Suscriptores Cursos Anual Promo</t>
  </si>
  <si>
    <t>Plataforma plantillas</t>
  </si>
  <si>
    <t>Cursos Boluda.com</t>
  </si>
  <si>
    <t>Formacion Presencial Empresa</t>
  </si>
  <si>
    <t>Formacion online a Empresas</t>
  </si>
  <si>
    <t>Formacion Edukate</t>
  </si>
  <si>
    <t>Consultoria Informes</t>
  </si>
  <si>
    <t>Grupos Online (excel, control, dir fin)</t>
  </si>
  <si>
    <t>Ingresos Lanzamientos</t>
  </si>
  <si>
    <t>ERP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</si>
</sst>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#,##0.00\ &quot;€&quot;"/>
    <numFmt numFmtId="168" formatCode="#,##0.00\ _€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8"/>
      <name val="Calibri"/>
      <family val="2"/>
      <scheme val="minor"/>
    </font>
    <font>
      <sz val="36"/>
      <color theme="0"/>
      <name val="Freestyle Script"/>
      <family val="4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i/>
      <sz val="11"/>
      <color rgb="FFFF0000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A8D08D"/>
        <bgColor rgb="FFA8D08D"/>
      </patternFill>
    </fill>
    <fill>
      <patternFill patternType="solid">
        <fgColor rgb="FF548135"/>
        <bgColor rgb="FF548135"/>
      </patternFill>
    </fill>
    <fill>
      <patternFill patternType="solid">
        <fgColor theme="0" tint="-0.249977111117893"/>
        <bgColor rgb="FF548135"/>
      </patternFill>
    </fill>
    <fill>
      <patternFill patternType="solid">
        <fgColor rgb="FFC5E0B3"/>
        <bgColor rgb="FFC5E0B3"/>
      </patternFill>
    </fill>
    <fill>
      <patternFill patternType="solid">
        <fgColor rgb="FFA5A5A5"/>
        <bgColor rgb="FFA5A5A5"/>
      </patternFill>
    </fill>
  </fills>
  <borders count="78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235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0" fontId="4" fillId="27" borderId="22" xfId="0" applyFont="1" applyFill="1" applyBorder="1"/>
    <xf numFmtId="167" fontId="4" fillId="27" borderId="22" xfId="0" applyNumberFormat="1" applyFont="1" applyFill="1" applyBorder="1" applyAlignment="1">
      <alignment horizontal="center"/>
    </xf>
    <xf numFmtId="0" fontId="4" fillId="28" borderId="22" xfId="0" applyFont="1" applyFill="1" applyBorder="1"/>
    <xf numFmtId="0" fontId="3" fillId="29" borderId="0" xfId="0" applyFont="1" applyFill="1"/>
    <xf numFmtId="0" fontId="4" fillId="27" borderId="22" xfId="0" applyFont="1" applyFill="1" applyBorder="1" applyAlignment="1">
      <alignment horizontal="center"/>
    </xf>
    <xf numFmtId="0" fontId="4" fillId="24" borderId="22" xfId="0" applyFont="1" applyFill="1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167" fontId="0" fillId="24" borderId="22" xfId="0" applyNumberFormat="1" applyFill="1" applyBorder="1" applyAlignment="1">
      <alignment horizontal="center"/>
    </xf>
    <xf numFmtId="0" fontId="0" fillId="24" borderId="22" xfId="0" applyFill="1" applyBorder="1" applyAlignment="1">
      <alignment horizontal="center"/>
    </xf>
    <xf numFmtId="168" fontId="4" fillId="24" borderId="22" xfId="0" applyNumberFormat="1" applyFont="1" applyFill="1" applyBorder="1" applyAlignment="1">
      <alignment horizontal="center"/>
    </xf>
    <xf numFmtId="168" fontId="4" fillId="0" borderId="22" xfId="0" applyNumberFormat="1" applyFon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0" fontId="3" fillId="29" borderId="0" xfId="0" applyFont="1" applyFill="1" applyAlignment="1">
      <alignment horizontal="center"/>
    </xf>
    <xf numFmtId="167" fontId="3" fillId="29" borderId="0" xfId="0" applyNumberFormat="1" applyFont="1" applyFill="1" applyAlignment="1">
      <alignment horizontal="center"/>
    </xf>
    <xf numFmtId="0" fontId="20" fillId="30" borderId="0" xfId="0" applyFont="1" applyFill="1"/>
    <xf numFmtId="0" fontId="21" fillId="30" borderId="38" xfId="0" applyFont="1" applyFill="1" applyBorder="1" applyAlignment="1">
      <alignment horizontal="justify" vertical="top"/>
    </xf>
    <xf numFmtId="0" fontId="22" fillId="29" borderId="39" xfId="0" applyFont="1" applyFill="1" applyBorder="1" applyAlignment="1">
      <alignment vertical="center"/>
    </xf>
    <xf numFmtId="0" fontId="22" fillId="29" borderId="0" xfId="0" applyFont="1" applyFill="1" applyAlignment="1">
      <alignment horizontal="justify" vertical="center"/>
    </xf>
    <xf numFmtId="0" fontId="0" fillId="0" borderId="40" xfId="0" applyBorder="1" applyAlignment="1">
      <alignment horizontal="justify" vertical="top"/>
    </xf>
    <xf numFmtId="14" fontId="0" fillId="0" borderId="40" xfId="0" applyNumberFormat="1" applyBorder="1" applyAlignment="1">
      <alignment horizontal="justify" vertical="top"/>
    </xf>
    <xf numFmtId="4" fontId="0" fillId="0" borderId="40" xfId="0" applyNumberFormat="1" applyBorder="1" applyAlignment="1">
      <alignment horizontal="justify" vertical="top"/>
    </xf>
    <xf numFmtId="0" fontId="0" fillId="0" borderId="39" xfId="0" applyFill="1" applyBorder="1"/>
    <xf numFmtId="0" fontId="2" fillId="0" borderId="0" xfId="0" applyFont="1" applyFill="1" applyBorder="1" applyAlignment="1">
      <alignment horizontal="center"/>
    </xf>
    <xf numFmtId="165" fontId="6" fillId="0" borderId="0" xfId="2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9" fontId="6" fillId="0" borderId="0" xfId="1" applyFont="1" applyFill="1" applyBorder="1" applyAlignment="1">
      <alignment horizontal="center"/>
    </xf>
    <xf numFmtId="1" fontId="6" fillId="0" borderId="0" xfId="1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6" fillId="23" borderId="0" xfId="0" applyFont="1" applyFill="1" applyAlignment="1">
      <alignment horizontal="center" vertical="center"/>
    </xf>
    <xf numFmtId="0" fontId="15" fillId="24" borderId="29" xfId="0" applyFont="1" applyFill="1" applyBorder="1" applyAlignment="1">
      <alignment horizontal="center" vertical="center" wrapText="1"/>
    </xf>
    <xf numFmtId="0" fontId="15" fillId="24" borderId="30" xfId="0" applyFont="1" applyFill="1" applyBorder="1" applyAlignment="1">
      <alignment horizontal="center" vertical="center" wrapText="1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  <xf numFmtId="0" fontId="17" fillId="26" borderId="37" xfId="0" applyFont="1" applyFill="1" applyBorder="1" applyAlignment="1">
      <alignment horizontal="center"/>
    </xf>
    <xf numFmtId="0" fontId="14" fillId="0" borderId="0" xfId="4"/>
    <xf numFmtId="3" fontId="23" fillId="31" borderId="41" xfId="4" applyNumberFormat="1" applyFont="1" applyFill="1" applyBorder="1" applyAlignment="1">
      <alignment horizontal="center"/>
    </xf>
    <xf numFmtId="3" fontId="23" fillId="31" borderId="42" xfId="4" applyNumberFormat="1" applyFont="1" applyFill="1" applyBorder="1" applyAlignment="1">
      <alignment horizontal="center"/>
    </xf>
    <xf numFmtId="3" fontId="23" fillId="31" borderId="43" xfId="4" applyNumberFormat="1" applyFont="1" applyFill="1" applyBorder="1" applyAlignment="1">
      <alignment horizontal="center"/>
    </xf>
    <xf numFmtId="0" fontId="14" fillId="0" borderId="0" xfId="4" applyAlignment="1">
      <alignment horizontal="center"/>
    </xf>
    <xf numFmtId="0" fontId="24" fillId="29" borderId="0" xfId="4" applyFont="1" applyFill="1"/>
    <xf numFmtId="3" fontId="24" fillId="32" borderId="44" xfId="4" applyNumberFormat="1" applyFont="1" applyFill="1" applyBorder="1" applyAlignment="1">
      <alignment horizontal="center"/>
    </xf>
    <xf numFmtId="3" fontId="24" fillId="32" borderId="45" xfId="4" applyNumberFormat="1" applyFont="1" applyFill="1" applyBorder="1" applyAlignment="1">
      <alignment horizontal="center"/>
    </xf>
    <xf numFmtId="3" fontId="24" fillId="32" borderId="46" xfId="4" applyNumberFormat="1" applyFont="1" applyFill="1" applyBorder="1" applyAlignment="1">
      <alignment horizontal="center"/>
    </xf>
    <xf numFmtId="3" fontId="24" fillId="32" borderId="47" xfId="4" applyNumberFormat="1" applyFont="1" applyFill="1" applyBorder="1" applyAlignment="1">
      <alignment horizontal="center"/>
    </xf>
    <xf numFmtId="3" fontId="24" fillId="32" borderId="48" xfId="4" applyNumberFormat="1" applyFont="1" applyFill="1" applyBorder="1" applyAlignment="1">
      <alignment horizontal="center"/>
    </xf>
    <xf numFmtId="0" fontId="25" fillId="0" borderId="0" xfId="4" applyFont="1"/>
    <xf numFmtId="3" fontId="24" fillId="0" borderId="0" xfId="4" applyNumberFormat="1" applyFont="1" applyAlignment="1">
      <alignment horizontal="center"/>
    </xf>
    <xf numFmtId="3" fontId="14" fillId="0" borderId="0" xfId="4" applyNumberFormat="1" applyAlignment="1">
      <alignment horizontal="center"/>
    </xf>
    <xf numFmtId="0" fontId="23" fillId="31" borderId="42" xfId="4" applyFont="1" applyFill="1" applyBorder="1" applyAlignment="1">
      <alignment horizontal="center"/>
    </xf>
    <xf numFmtId="0" fontId="23" fillId="31" borderId="49" xfId="4" applyFont="1" applyFill="1" applyBorder="1" applyAlignment="1">
      <alignment horizontal="center"/>
    </xf>
    <xf numFmtId="0" fontId="23" fillId="31" borderId="50" xfId="4" applyFont="1" applyFill="1" applyBorder="1" applyAlignment="1">
      <alignment horizontal="center"/>
    </xf>
    <xf numFmtId="0" fontId="23" fillId="31" borderId="51" xfId="4" applyFont="1" applyFill="1" applyBorder="1" applyAlignment="1">
      <alignment horizontal="center"/>
    </xf>
    <xf numFmtId="3" fontId="23" fillId="31" borderId="49" xfId="4" applyNumberFormat="1" applyFont="1" applyFill="1" applyBorder="1" applyAlignment="1">
      <alignment horizontal="center"/>
    </xf>
    <xf numFmtId="0" fontId="14" fillId="0" borderId="52" xfId="4" applyBorder="1"/>
    <xf numFmtId="0" fontId="14" fillId="0" borderId="53" xfId="4" applyBorder="1"/>
    <xf numFmtId="0" fontId="14" fillId="0" borderId="53" xfId="4" applyBorder="1" applyAlignment="1">
      <alignment horizontal="center"/>
    </xf>
    <xf numFmtId="0" fontId="14" fillId="33" borderId="54" xfId="4" applyFill="1" applyBorder="1" applyAlignment="1">
      <alignment horizontal="center"/>
    </xf>
    <xf numFmtId="3" fontId="14" fillId="34" borderId="52" xfId="4" applyNumberFormat="1" applyFill="1" applyBorder="1" applyAlignment="1">
      <alignment horizontal="center"/>
    </xf>
    <xf numFmtId="3" fontId="14" fillId="34" borderId="53" xfId="4" applyNumberFormat="1" applyFill="1" applyBorder="1" applyAlignment="1">
      <alignment horizontal="center"/>
    </xf>
    <xf numFmtId="3" fontId="14" fillId="34" borderId="54" xfId="4" applyNumberFormat="1" applyFill="1" applyBorder="1" applyAlignment="1">
      <alignment horizontal="center"/>
    </xf>
    <xf numFmtId="3" fontId="14" fillId="35" borderId="52" xfId="4" applyNumberFormat="1" applyFill="1" applyBorder="1" applyAlignment="1">
      <alignment horizontal="center"/>
    </xf>
    <xf numFmtId="3" fontId="23" fillId="36" borderId="55" xfId="4" applyNumberFormat="1" applyFont="1" applyFill="1" applyBorder="1" applyAlignment="1">
      <alignment horizontal="center"/>
    </xf>
    <xf numFmtId="0" fontId="26" fillId="0" borderId="56" xfId="4" applyFont="1" applyBorder="1"/>
    <xf numFmtId="0" fontId="14" fillId="0" borderId="22" xfId="4" applyBorder="1"/>
    <xf numFmtId="0" fontId="14" fillId="0" borderId="22" xfId="4" applyBorder="1" applyAlignment="1">
      <alignment horizontal="center"/>
    </xf>
    <xf numFmtId="0" fontId="14" fillId="33" borderId="57" xfId="4" applyFill="1" applyBorder="1" applyAlignment="1">
      <alignment horizontal="center"/>
    </xf>
    <xf numFmtId="3" fontId="14" fillId="34" borderId="56" xfId="4" applyNumberFormat="1" applyFill="1" applyBorder="1" applyAlignment="1">
      <alignment horizontal="center"/>
    </xf>
    <xf numFmtId="3" fontId="14" fillId="34" borderId="22" xfId="4" applyNumberFormat="1" applyFill="1" applyBorder="1" applyAlignment="1">
      <alignment horizontal="center"/>
    </xf>
    <xf numFmtId="3" fontId="14" fillId="34" borderId="57" xfId="4" applyNumberFormat="1" applyFill="1" applyBorder="1" applyAlignment="1">
      <alignment horizontal="center"/>
    </xf>
    <xf numFmtId="3" fontId="14" fillId="35" borderId="56" xfId="4" applyNumberFormat="1" applyFill="1" applyBorder="1" applyAlignment="1">
      <alignment horizontal="center"/>
    </xf>
    <xf numFmtId="3" fontId="23" fillId="36" borderId="58" xfId="4" applyNumberFormat="1" applyFont="1" applyFill="1" applyBorder="1" applyAlignment="1">
      <alignment horizontal="center"/>
    </xf>
    <xf numFmtId="0" fontId="14" fillId="0" borderId="56" xfId="4" applyBorder="1"/>
    <xf numFmtId="0" fontId="27" fillId="27" borderId="56" xfId="4" applyFont="1" applyFill="1" applyBorder="1"/>
    <xf numFmtId="0" fontId="14" fillId="27" borderId="22" xfId="4" applyFill="1" applyBorder="1"/>
    <xf numFmtId="0" fontId="14" fillId="27" borderId="22" xfId="4" applyFill="1" applyBorder="1" applyAlignment="1">
      <alignment horizontal="center"/>
    </xf>
    <xf numFmtId="0" fontId="14" fillId="27" borderId="57" xfId="4" applyFill="1" applyBorder="1" applyAlignment="1">
      <alignment horizontal="center"/>
    </xf>
    <xf numFmtId="3" fontId="14" fillId="27" borderId="56" xfId="4" applyNumberFormat="1" applyFill="1" applyBorder="1" applyAlignment="1">
      <alignment horizontal="center"/>
    </xf>
    <xf numFmtId="3" fontId="14" fillId="27" borderId="22" xfId="4" applyNumberFormat="1" applyFill="1" applyBorder="1" applyAlignment="1">
      <alignment horizontal="center"/>
    </xf>
    <xf numFmtId="3" fontId="14" fillId="27" borderId="57" xfId="4" applyNumberFormat="1" applyFill="1" applyBorder="1" applyAlignment="1">
      <alignment horizontal="center"/>
    </xf>
    <xf numFmtId="3" fontId="23" fillId="37" borderId="58" xfId="4" applyNumberFormat="1" applyFont="1" applyFill="1" applyBorder="1" applyAlignment="1">
      <alignment horizontal="center"/>
    </xf>
    <xf numFmtId="0" fontId="27" fillId="0" borderId="56" xfId="4" applyFont="1" applyBorder="1"/>
    <xf numFmtId="0" fontId="27" fillId="0" borderId="22" xfId="4" applyFont="1" applyBorder="1"/>
    <xf numFmtId="0" fontId="14" fillId="0" borderId="59" xfId="4" applyBorder="1"/>
    <xf numFmtId="0" fontId="14" fillId="0" borderId="60" xfId="4" applyBorder="1"/>
    <xf numFmtId="0" fontId="14" fillId="0" borderId="60" xfId="4" applyBorder="1" applyAlignment="1">
      <alignment horizontal="center"/>
    </xf>
    <xf numFmtId="0" fontId="14" fillId="33" borderId="61" xfId="4" applyFill="1" applyBorder="1" applyAlignment="1">
      <alignment horizontal="center"/>
    </xf>
    <xf numFmtId="3" fontId="14" fillId="34" borderId="59" xfId="4" applyNumberFormat="1" applyFill="1" applyBorder="1" applyAlignment="1">
      <alignment horizontal="center"/>
    </xf>
    <xf numFmtId="3" fontId="14" fillId="34" borderId="60" xfId="4" applyNumberFormat="1" applyFill="1" applyBorder="1" applyAlignment="1">
      <alignment horizontal="center"/>
    </xf>
    <xf numFmtId="3" fontId="14" fillId="34" borderId="61" xfId="4" applyNumberFormat="1" applyFill="1" applyBorder="1" applyAlignment="1">
      <alignment horizontal="center"/>
    </xf>
    <xf numFmtId="3" fontId="14" fillId="35" borderId="59" xfId="4" applyNumberFormat="1" applyFill="1" applyBorder="1" applyAlignment="1">
      <alignment horizontal="center"/>
    </xf>
    <xf numFmtId="3" fontId="23" fillId="36" borderId="62" xfId="4" applyNumberFormat="1" applyFont="1" applyFill="1" applyBorder="1" applyAlignment="1">
      <alignment horizontal="center"/>
    </xf>
    <xf numFmtId="3" fontId="23" fillId="0" borderId="0" xfId="4" applyNumberFormat="1" applyFont="1" applyAlignment="1">
      <alignment horizontal="center"/>
    </xf>
    <xf numFmtId="0" fontId="24" fillId="38" borderId="42" xfId="4" applyFont="1" applyFill="1" applyBorder="1" applyAlignment="1">
      <alignment horizontal="center"/>
    </xf>
    <xf numFmtId="0" fontId="24" fillId="38" borderId="43" xfId="4" applyFont="1" applyFill="1" applyBorder="1"/>
    <xf numFmtId="0" fontId="25" fillId="0" borderId="41" xfId="4" applyFont="1" applyBorder="1"/>
    <xf numFmtId="0" fontId="25" fillId="0" borderId="48" xfId="4" applyFont="1" applyBorder="1"/>
    <xf numFmtId="0" fontId="14" fillId="0" borderId="63" xfId="4" applyBorder="1"/>
    <xf numFmtId="0" fontId="14" fillId="0" borderId="64" xfId="4" applyBorder="1" applyAlignment="1">
      <alignment horizontal="center"/>
    </xf>
    <xf numFmtId="0" fontId="14" fillId="0" borderId="65" xfId="4" applyBorder="1" applyAlignment="1">
      <alignment horizontal="center"/>
    </xf>
    <xf numFmtId="0" fontId="14" fillId="39" borderId="66" xfId="4" applyFill="1" applyBorder="1" applyAlignment="1">
      <alignment horizontal="center"/>
    </xf>
    <xf numFmtId="3" fontId="14" fillId="34" borderId="55" xfId="4" applyNumberFormat="1" applyFill="1" applyBorder="1" applyAlignment="1">
      <alignment horizontal="center"/>
    </xf>
    <xf numFmtId="3" fontId="14" fillId="35" borderId="67" xfId="4" applyNumberFormat="1" applyFill="1" applyBorder="1" applyAlignment="1">
      <alignment horizontal="center"/>
    </xf>
    <xf numFmtId="3" fontId="23" fillId="36" borderId="64" xfId="4" applyNumberFormat="1" applyFont="1" applyFill="1" applyBorder="1" applyAlignment="1">
      <alignment horizontal="center"/>
    </xf>
    <xf numFmtId="0" fontId="14" fillId="28" borderId="68" xfId="4" applyFill="1" applyBorder="1"/>
    <xf numFmtId="0" fontId="14" fillId="0" borderId="69" xfId="4" applyBorder="1"/>
    <xf numFmtId="0" fontId="14" fillId="0" borderId="70" xfId="4" applyBorder="1" applyAlignment="1">
      <alignment horizontal="center"/>
    </xf>
    <xf numFmtId="0" fontId="14" fillId="39" borderId="71" xfId="4" applyFill="1" applyBorder="1" applyAlignment="1">
      <alignment horizontal="center"/>
    </xf>
    <xf numFmtId="3" fontId="14" fillId="34" borderId="58" xfId="4" applyNumberFormat="1" applyFill="1" applyBorder="1" applyAlignment="1">
      <alignment horizontal="center"/>
    </xf>
    <xf numFmtId="3" fontId="14" fillId="35" borderId="72" xfId="4" applyNumberFormat="1" applyFill="1" applyBorder="1" applyAlignment="1">
      <alignment horizontal="center"/>
    </xf>
    <xf numFmtId="3" fontId="23" fillId="36" borderId="69" xfId="4" applyNumberFormat="1" applyFont="1" applyFill="1" applyBorder="1" applyAlignment="1">
      <alignment horizontal="center"/>
    </xf>
    <xf numFmtId="0" fontId="14" fillId="0" borderId="68" xfId="4" applyBorder="1"/>
    <xf numFmtId="0" fontId="14" fillId="0" borderId="73" xfId="4" applyBorder="1"/>
    <xf numFmtId="0" fontId="14" fillId="0" borderId="74" xfId="4" applyBorder="1"/>
    <xf numFmtId="0" fontId="14" fillId="0" borderId="75" xfId="4" applyBorder="1" applyAlignment="1">
      <alignment horizontal="center"/>
    </xf>
    <xf numFmtId="0" fontId="14" fillId="39" borderId="76" xfId="4" applyFill="1" applyBorder="1" applyAlignment="1">
      <alignment horizontal="center"/>
    </xf>
    <xf numFmtId="3" fontId="14" fillId="34" borderId="62" xfId="4" applyNumberFormat="1" applyFill="1" applyBorder="1" applyAlignment="1">
      <alignment horizontal="center"/>
    </xf>
    <xf numFmtId="3" fontId="14" fillId="35" borderId="77" xfId="4" applyNumberFormat="1" applyFill="1" applyBorder="1" applyAlignment="1">
      <alignment horizontal="center"/>
    </xf>
    <xf numFmtId="3" fontId="23" fillId="36" borderId="74" xfId="4" applyNumberFormat="1" applyFont="1" applyFill="1" applyBorder="1" applyAlignment="1">
      <alignment horizontal="center"/>
    </xf>
  </cellXfs>
  <cellStyles count="5">
    <cellStyle name="Millares" xfId="2" builtinId="3"/>
    <cellStyle name="Moneda" xfId="3" builtinId="4"/>
    <cellStyle name="Normal" xfId="0" builtinId="0"/>
    <cellStyle name="Normal 2" xfId="4" xr:uid="{AA191A93-368E-4BA9-8C99-F82E903A286D}"/>
    <cellStyle name="Porcentaje" xfId="1" builtinId="5"/>
  </cellStyles>
  <dxfs count="5">
    <dxf>
      <numFmt numFmtId="166" formatCode="_-* #,##0\ &quot;€&quot;_-;\-* #,##0\ &quot;€&quot;_-;_-* &quot;-&quot;??\ &quot;€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7/relationships/slicerCache" Target="slicerCaches/slicerCach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Junio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7636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Junio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10140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Junio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-2504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  <c:pt idx="0">
                  <c:v>75572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  <c:pt idx="0">
                  <c:v>54690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  <c:pt idx="0">
                  <c:v>20882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24434</c:v>
                </c:pt>
                <c:pt idx="1">
                  <c:v>16191</c:v>
                </c:pt>
                <c:pt idx="2">
                  <c:v>10303</c:v>
                </c:pt>
                <c:pt idx="3">
                  <c:v>10832</c:v>
                </c:pt>
                <c:pt idx="4">
                  <c:v>6176</c:v>
                </c:pt>
                <c:pt idx="5">
                  <c:v>7636</c:v>
                </c:pt>
                <c:pt idx="6">
                  <c:v>12352</c:v>
                </c:pt>
                <c:pt idx="7">
                  <c:v>6236</c:v>
                </c:pt>
                <c:pt idx="8">
                  <c:v>14536</c:v>
                </c:pt>
                <c:pt idx="9">
                  <c:v>10168</c:v>
                </c:pt>
                <c:pt idx="10">
                  <c:v>6616</c:v>
                </c:pt>
                <c:pt idx="11">
                  <c:v>10392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16804</c:v>
                </c:pt>
                <c:pt idx="1">
                  <c:v>8661</c:v>
                </c:pt>
                <c:pt idx="2">
                  <c:v>-217</c:v>
                </c:pt>
                <c:pt idx="3">
                  <c:v>102</c:v>
                </c:pt>
                <c:pt idx="4">
                  <c:v>-1964</c:v>
                </c:pt>
                <c:pt idx="5">
                  <c:v>-2504</c:v>
                </c:pt>
                <c:pt idx="6">
                  <c:v>4562</c:v>
                </c:pt>
                <c:pt idx="7">
                  <c:v>-5544</c:v>
                </c:pt>
                <c:pt idx="8">
                  <c:v>6476</c:v>
                </c:pt>
                <c:pt idx="9">
                  <c:v>2108</c:v>
                </c:pt>
                <c:pt idx="10">
                  <c:v>-1444</c:v>
                </c:pt>
                <c:pt idx="11">
                  <c:v>2332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Resultados'!$P$4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Resultados'!$Q$4:$AB$4</c:f>
              <c:numCache>
                <c:formatCode>#,##0</c:formatCode>
                <c:ptCount val="12"/>
                <c:pt idx="0">
                  <c:v>1500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Resultados'!$P$9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Resultados'!$Q$9:$AB$9</c:f>
              <c:numCache>
                <c:formatCode>#,##0</c:formatCode>
                <c:ptCount val="12"/>
                <c:pt idx="0">
                  <c:v>5000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52E8888-899B-4F39-AFDB-A798A9C95585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30ADED5-56F0-49EA-BD93-63B736462B6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0850FD1-97DA-4678-A018-AECCF0BC980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0409148-1F73-4DE7-87F5-156A2851A62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CB2E145-5318-448B-8500-BED01946D44B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D79813D-C9C3-4C8E-A724-38BBB377EAB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941FFFF-1875-42A9-A5E7-1A8757EDA73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0FA9DF8-5A6C-4A83-93EB-E8BD730532E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10</c:v>
                </c:pt>
                <c:pt idx="1">
                  <c:v>Cliente 7</c:v>
                </c:pt>
                <c:pt idx="2">
                  <c:v>Cliente 8</c:v>
                </c:pt>
                <c:pt idx="3">
                  <c:v>Cliente 11</c:v>
                </c:pt>
                <c:pt idx="4">
                  <c:v>Cliente 20</c:v>
                </c:pt>
                <c:pt idx="5">
                  <c:v>Cliente 4</c:v>
                </c:pt>
                <c:pt idx="6">
                  <c:v>Cliente 17</c:v>
                </c:pt>
                <c:pt idx="7">
                  <c:v>Cliente 21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6479.92</c:v>
                </c:pt>
                <c:pt idx="1">
                  <c:v>6057.27</c:v>
                </c:pt>
                <c:pt idx="2">
                  <c:v>4778.33</c:v>
                </c:pt>
                <c:pt idx="3">
                  <c:v>4207.5400000000009</c:v>
                </c:pt>
                <c:pt idx="4">
                  <c:v>4118.4299999999994</c:v>
                </c:pt>
                <c:pt idx="5">
                  <c:v>3945.09</c:v>
                </c:pt>
                <c:pt idx="6">
                  <c:v>2859.04</c:v>
                </c:pt>
                <c:pt idx="7">
                  <c:v>2743.19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6.480 € </c:v>
                  </c:pt>
                  <c:pt idx="1">
                    <c:v> 6.057 € </c:v>
                  </c:pt>
                  <c:pt idx="2">
                    <c:v> 4.778 € </c:v>
                  </c:pt>
                  <c:pt idx="3">
                    <c:v> 4.208 € </c:v>
                  </c:pt>
                  <c:pt idx="4">
                    <c:v> 4.118 € </c:v>
                  </c:pt>
                  <c:pt idx="5">
                    <c:v> 3.945 € </c:v>
                  </c:pt>
                  <c:pt idx="6">
                    <c:v> 2.859 € </c:v>
                  </c:pt>
                  <c:pt idx="7">
                    <c:v> 2.743 €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10</c:v>
                      </c:pt>
                      <c:pt idx="1">
                        <c:v>Cliente 7</c:v>
                      </c:pt>
                      <c:pt idx="2">
                        <c:v>Cliente 8</c:v>
                      </c:pt>
                      <c:pt idx="3">
                        <c:v>Cliente 11</c:v>
                      </c:pt>
                      <c:pt idx="4">
                        <c:v>Cliente 20</c:v>
                      </c:pt>
                      <c:pt idx="5">
                        <c:v>Cliente 4</c:v>
                      </c:pt>
                      <c:pt idx="6">
                        <c:v>Cliente 17</c:v>
                      </c:pt>
                      <c:pt idx="7">
                        <c:v>Cliente 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117122</xdr:rowOff>
    </xdr:from>
    <xdr:to>
      <xdr:col>4</xdr:col>
      <xdr:colOff>684390</xdr:colOff>
      <xdr:row>14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15</xdr:row>
      <xdr:rowOff>0</xdr:rowOff>
    </xdr:from>
    <xdr:to>
      <xdr:col>7</xdr:col>
      <xdr:colOff>472723</xdr:colOff>
      <xdr:row>27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27</xdr:row>
      <xdr:rowOff>166688</xdr:rowOff>
    </xdr:from>
    <xdr:to>
      <xdr:col>9</xdr:col>
      <xdr:colOff>39688</xdr:colOff>
      <xdr:row>34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3</xdr:row>
          <xdr:rowOff>25400</xdr:rowOff>
        </xdr:from>
        <xdr:to>
          <xdr:col>9</xdr:col>
          <xdr:colOff>6350</xdr:colOff>
          <xdr:row>4</xdr:row>
          <xdr:rowOff>177800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Datos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11_Informes%20Drive/1.-%20Cuadro%20Man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nel de Control"/>
      <sheetName val="Objetivos"/>
      <sheetName val="Cartera Clientes"/>
      <sheetName val="Forecast"/>
      <sheetName val="Budget"/>
      <sheetName val="Prevision Mensual"/>
      <sheetName val="Cta Resultados"/>
      <sheetName val="Gastos"/>
      <sheetName val="Suscriptores"/>
      <sheetName val="Clases Gratis"/>
      <sheetName val="Bajas"/>
      <sheetName val="Analitica y KPIs"/>
    </sheetNames>
    <sheetDataSet>
      <sheetData sheetId="0"/>
      <sheetData sheetId="1"/>
      <sheetData sheetId="2"/>
      <sheetData sheetId="3">
        <row r="1">
          <cell r="R1">
            <v>404</v>
          </cell>
        </row>
        <row r="2">
          <cell r="R2">
            <v>1</v>
          </cell>
          <cell r="S2">
            <v>1</v>
          </cell>
          <cell r="T2">
            <v>1</v>
          </cell>
          <cell r="U2">
            <v>1</v>
          </cell>
          <cell r="V2">
            <v>1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</row>
      </sheetData>
      <sheetData sheetId="4"/>
      <sheetData sheetId="5"/>
      <sheetData sheetId="6"/>
      <sheetData sheetId="7">
        <row r="1">
          <cell r="D1">
            <v>203.5</v>
          </cell>
        </row>
      </sheetData>
      <sheetData sheetId="8"/>
      <sheetData sheetId="9"/>
      <sheetData sheetId="10"/>
      <sheetData sheetId="1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492.762260763891" createdVersion="6" refreshedVersion="6" minRefreshableVersion="3" recordCount="287" xr:uid="{A9868797-EA49-4FA8-81B1-51E8598049FA}">
  <cacheSource type="worksheet">
    <worksheetSource ref="A1:P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KEVIN ARMAS SUAREZ" u="1"/>
        <s v="KLAUSP PFEIFFER" u="1"/>
        <s v="ENERFUER S.L." u="1"/>
        <s v="HOTELERA ADEJE S.L." u="1"/>
        <s v="RAMON ACOSTA BRITO" u="1"/>
        <s v="CANARIAS DE PAPEL Y PLASTICO S.L" u="1"/>
        <s v="STUCKENBROENER S.L." u="1"/>
        <s v="Prueba2" u="1"/>
        <s v="CANARIAS DE COMERCIO S.L." u="1"/>
        <s v="ACTIVA EXTERNALIZACIÓN DE SERVICIOS S.L." u="1"/>
        <s v="Prueba" u="1"/>
        <s v="JAPAVENTURA, S.L.U." u="1"/>
        <s v="NICOLO CAMOZZI" u="1"/>
        <s v="INTERIORES Y PROYECTOS S.L" u="1"/>
        <s v="COMUNIDAD DE PROPIETARIOS LA LAJITA 2000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1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62"/>
        <item m="1" x="59"/>
        <item m="1" x="56"/>
        <item m="1" x="58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48">
    <i>
      <x v="25"/>
    </i>
    <i>
      <x v="22"/>
    </i>
    <i>
      <x v="23"/>
    </i>
    <i>
      <x v="26"/>
    </i>
    <i>
      <x v="35"/>
    </i>
    <i>
      <x v="19"/>
    </i>
    <i>
      <x v="32"/>
    </i>
    <i>
      <x v="36"/>
    </i>
    <i>
      <x v="18"/>
    </i>
    <i>
      <x v="38"/>
    </i>
    <i>
      <x v="21"/>
    </i>
    <i>
      <x v="39"/>
    </i>
    <i>
      <x v="34"/>
    </i>
    <i>
      <x v="29"/>
    </i>
    <i>
      <x v="16"/>
    </i>
    <i>
      <x v="31"/>
    </i>
    <i>
      <x v="20"/>
    </i>
    <i>
      <x v="28"/>
    </i>
    <i>
      <x v="17"/>
    </i>
    <i>
      <x v="24"/>
    </i>
    <i>
      <x v="64"/>
    </i>
    <i>
      <x v="51"/>
    </i>
    <i>
      <x v="33"/>
    </i>
    <i>
      <x v="27"/>
    </i>
    <i>
      <x v="30"/>
    </i>
    <i>
      <x v="37"/>
    </i>
    <i>
      <x v="42"/>
    </i>
    <i>
      <x v="46"/>
    </i>
    <i>
      <x v="45"/>
    </i>
    <i>
      <x v="40"/>
    </i>
    <i>
      <x v="41"/>
    </i>
    <i>
      <x v="58"/>
    </i>
    <i>
      <x v="52"/>
    </i>
    <i>
      <x v="65"/>
    </i>
    <i>
      <x v="43"/>
    </i>
    <i>
      <x v="54"/>
    </i>
    <i>
      <x v="47"/>
    </i>
    <i>
      <x v="59"/>
    </i>
    <i>
      <x v="48"/>
    </i>
    <i>
      <x v="61"/>
    </i>
    <i>
      <x v="44"/>
    </i>
    <i>
      <x v="66"/>
    </i>
    <i>
      <x v="53"/>
    </i>
    <i>
      <x v="57"/>
    </i>
    <i>
      <x v="56"/>
    </i>
    <i>
      <x v="50"/>
    </i>
    <i>
      <x v="63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56"/>
        <item m="1" x="58"/>
        <item x="51"/>
        <item m="1" x="62"/>
        <item m="1" x="5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07/relationships/slicer" Target="../slicers/slicer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zoomScale="80" zoomScaleNormal="80" workbookViewId="0">
      <selection activeCell="H9" sqref="H9"/>
    </sheetView>
  </sheetViews>
  <sheetFormatPr baseColWidth="10" defaultRowHeight="14.5" x14ac:dyDescent="0.35"/>
  <cols>
    <col min="6" max="6" width="5.08984375" customWidth="1"/>
    <col min="7" max="7" width="11.54296875" style="10" customWidth="1"/>
    <col min="8" max="8" width="11.7265625" style="10" bestFit="1" customWidth="1"/>
    <col min="9" max="9" width="14.26953125" style="10" bestFit="1" customWidth="1"/>
    <col min="10" max="10" width="5.08984375" style="58" customWidth="1"/>
  </cols>
  <sheetData>
    <row r="1" spans="1:15" ht="6" customHeight="1" x14ac:dyDescent="0.35"/>
    <row r="2" spans="1:15" ht="40.5" customHeight="1" x14ac:dyDescent="0.35">
      <c r="A2" s="145" t="s">
        <v>76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</row>
    <row r="3" spans="1:15" ht="8.5" customHeight="1" x14ac:dyDescent="0.35"/>
    <row r="5" spans="1:15" ht="25" customHeight="1" thickBot="1" x14ac:dyDescent="0.4"/>
    <row r="6" spans="1:15" ht="31.5" customHeight="1" thickBot="1" x14ac:dyDescent="0.4">
      <c r="G6" s="101" t="s">
        <v>32</v>
      </c>
      <c r="H6" s="146" t="s">
        <v>48</v>
      </c>
      <c r="I6" s="147"/>
      <c r="J6" s="59"/>
    </row>
    <row r="7" spans="1:15" ht="15" thickBot="1" x14ac:dyDescent="0.4"/>
    <row r="8" spans="1:15" ht="15" thickBot="1" x14ac:dyDescent="0.4">
      <c r="H8" s="102" t="str">
        <f>H6</f>
        <v>Junio</v>
      </c>
      <c r="I8" s="103" t="s">
        <v>65</v>
      </c>
      <c r="J8" s="60"/>
    </row>
    <row r="9" spans="1:15" ht="15" thickBot="1" x14ac:dyDescent="0.4">
      <c r="G9" s="104" t="s">
        <v>34</v>
      </c>
      <c r="H9" s="53">
        <f>VLOOKUP(G9,'Cuenta Resultados'!P3:AB3,MATCH('Análisis Datos'!H8,'Cuenta Resultados'!P2:AB2,0),0)</f>
        <v>7636</v>
      </c>
      <c r="I9" s="54">
        <f>SUMPRODUCT('Cuenta Resultados'!Q1:AB1,'Cuenta Resultados'!Q3:AB3)</f>
        <v>75572</v>
      </c>
      <c r="J9" s="61"/>
    </row>
    <row r="10" spans="1:15" ht="7" customHeight="1" thickBot="1" x14ac:dyDescent="0.4">
      <c r="H10" s="55"/>
      <c r="I10" s="55"/>
      <c r="J10" s="62"/>
    </row>
    <row r="11" spans="1:15" ht="15" thickBot="1" x14ac:dyDescent="0.4">
      <c r="G11" s="104" t="s">
        <v>63</v>
      </c>
      <c r="H11" s="56">
        <f>VLOOKUP(G11,'Cuenta Resultados'!P19:AC19,MATCH('Análisis Datos'!H8,'Cuenta Resultados'!P2:AB2,0),0)</f>
        <v>10140</v>
      </c>
      <c r="I11" s="57">
        <f>SUMPRODUCT('Cuenta Resultados'!Q1:AB1,'Cuenta Resultados'!Q19:AB19)</f>
        <v>54690</v>
      </c>
      <c r="J11" s="61"/>
    </row>
    <row r="12" spans="1:15" ht="6" customHeight="1" thickBot="1" x14ac:dyDescent="0.4">
      <c r="H12" s="55"/>
      <c r="I12" s="55"/>
      <c r="J12" s="62"/>
    </row>
    <row r="13" spans="1:15" ht="15" thickBot="1" x14ac:dyDescent="0.4">
      <c r="G13" s="104" t="s">
        <v>64</v>
      </c>
      <c r="H13" s="56">
        <f>VLOOKUP(G13,'Cuenta Resultados'!P24:AC24,MATCH('Análisis Datos'!H8,'Cuenta Resultados'!P2:AB2,0),0)</f>
        <v>-2504</v>
      </c>
      <c r="I13" s="57">
        <f>SUMPRODUCT('Cuenta Resultados'!Q1:AB1,'Cuenta Resultados'!Q24:AB24)</f>
        <v>20882</v>
      </c>
      <c r="J13" s="61"/>
    </row>
    <row r="29" spans="7:9" x14ac:dyDescent="0.35">
      <c r="G29"/>
      <c r="H29"/>
      <c r="I29"/>
    </row>
    <row r="30" spans="7:9" x14ac:dyDescent="0.35">
      <c r="G30"/>
      <c r="H30"/>
      <c r="I30"/>
    </row>
    <row r="31" spans="7:9" x14ac:dyDescent="0.35">
      <c r="G31"/>
      <c r="H31"/>
      <c r="I31" s="63"/>
    </row>
    <row r="37" spans="7:9" x14ac:dyDescent="0.35">
      <c r="G37" s="148" t="s">
        <v>2</v>
      </c>
      <c r="H37" s="149"/>
      <c r="I37" s="105" t="s">
        <v>74</v>
      </c>
    </row>
    <row r="38" spans="7:9" x14ac:dyDescent="0.35">
      <c r="G38" s="143" t="str">
        <f>'Deuda Pendiente'!A4</f>
        <v>Cliente 10</v>
      </c>
      <c r="H38" s="144"/>
      <c r="I38" s="67">
        <f>'Deuda Pendiente'!B4</f>
        <v>6479.92</v>
      </c>
    </row>
    <row r="39" spans="7:9" x14ac:dyDescent="0.35">
      <c r="G39" s="143" t="str">
        <f>'Deuda Pendiente'!A5</f>
        <v>Cliente 7</v>
      </c>
      <c r="H39" s="144"/>
      <c r="I39" s="67">
        <f>'Deuda Pendiente'!B5</f>
        <v>6057.27</v>
      </c>
    </row>
    <row r="40" spans="7:9" x14ac:dyDescent="0.35">
      <c r="G40" s="143" t="str">
        <f>'Deuda Pendiente'!A6</f>
        <v>Cliente 8</v>
      </c>
      <c r="H40" s="144"/>
      <c r="I40" s="67">
        <f>'Deuda Pendiente'!B6</f>
        <v>4778.33</v>
      </c>
    </row>
    <row r="41" spans="7:9" x14ac:dyDescent="0.35">
      <c r="G41" s="143" t="str">
        <f>'Deuda Pendiente'!A7</f>
        <v>Cliente 11</v>
      </c>
      <c r="H41" s="144"/>
      <c r="I41" s="67">
        <f>'Deuda Pendiente'!B7</f>
        <v>4207.5400000000009</v>
      </c>
    </row>
    <row r="42" spans="7:9" x14ac:dyDescent="0.35">
      <c r="G42" s="143" t="str">
        <f>'Deuda Pendiente'!A8</f>
        <v>Cliente 20</v>
      </c>
      <c r="H42" s="144"/>
      <c r="I42" s="67">
        <f>'Deuda Pendiente'!B8</f>
        <v>4118.4299999999994</v>
      </c>
    </row>
    <row r="43" spans="7:9" x14ac:dyDescent="0.35">
      <c r="G43" s="143" t="str">
        <f>'Deuda Pendiente'!A9</f>
        <v>Cliente 4</v>
      </c>
      <c r="H43" s="144"/>
      <c r="I43" s="67">
        <f>'Deuda Pendiente'!B9</f>
        <v>3945.09</v>
      </c>
    </row>
    <row r="44" spans="7:9" x14ac:dyDescent="0.35">
      <c r="G44" s="143" t="str">
        <f>'Deuda Pendiente'!A10</f>
        <v>Cliente 17</v>
      </c>
      <c r="H44" s="144"/>
      <c r="I44" s="67">
        <f>'Deuda Pendiente'!B10</f>
        <v>2859.04</v>
      </c>
    </row>
    <row r="45" spans="7:9" x14ac:dyDescent="0.35">
      <c r="G45" s="141" t="str">
        <f>'Deuda Pendiente'!A11</f>
        <v>Cliente 21</v>
      </c>
      <c r="H45" s="142"/>
      <c r="I45" s="68">
        <f>'Deuda Pendiente'!B11</f>
        <v>2743.19</v>
      </c>
    </row>
  </sheetData>
  <mergeCells count="11">
    <mergeCell ref="A2:O2"/>
    <mergeCell ref="H6:I6"/>
    <mergeCell ref="G38:H38"/>
    <mergeCell ref="G37:H37"/>
    <mergeCell ref="G44:H44"/>
    <mergeCell ref="G45:H45"/>
    <mergeCell ref="G42:H42"/>
    <mergeCell ref="G43:H43"/>
    <mergeCell ref="G39:H39"/>
    <mergeCell ref="G40:H40"/>
    <mergeCell ref="G41:H41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Macro1">
                <anchor moveWithCells="1" sizeWithCells="1">
                  <from>
                    <xdr:col>5</xdr:col>
                    <xdr:colOff>342900</xdr:colOff>
                    <xdr:row>3</xdr:row>
                    <xdr:rowOff>25400</xdr:rowOff>
                  </from>
                  <to>
                    <xdr:col>9</xdr:col>
                    <xdr:colOff>6350</xdr:colOff>
                    <xdr:row>4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BK25"/>
  <sheetViews>
    <sheetView showGridLines="0" topLeftCell="O1" zoomScale="80" zoomScaleNormal="80" workbookViewId="0">
      <selection activeCell="AL3" sqref="AL3"/>
    </sheetView>
  </sheetViews>
  <sheetFormatPr baseColWidth="10" defaultRowHeight="14.5" outlineLevelCol="1" x14ac:dyDescent="0.35"/>
  <cols>
    <col min="1" max="1" width="23.54296875" hidden="1" customWidth="1" outlineLevel="1"/>
    <col min="2" max="3" width="8.1796875" hidden="1" customWidth="1" outlineLevel="1"/>
    <col min="4" max="5" width="9.1796875" hidden="1" customWidth="1" outlineLevel="1"/>
    <col min="6" max="6" width="8.1796875" hidden="1" customWidth="1" outlineLevel="1"/>
    <col min="7" max="7" width="9.1796875" hidden="1" customWidth="1" outlineLevel="1"/>
    <col min="8" max="8" width="8.1796875" hidden="1" customWidth="1" outlineLevel="1"/>
    <col min="9" max="9" width="9.1796875" hidden="1" customWidth="1" outlineLevel="1"/>
    <col min="10" max="10" width="10.90625" hidden="1" customWidth="1" outlineLevel="1"/>
    <col min="11" max="11" width="8.1796875" hidden="1" customWidth="1" outlineLevel="1"/>
    <col min="12" max="12" width="10.453125" hidden="1" customWidth="1" outlineLevel="1"/>
    <col min="13" max="13" width="9.7265625" hidden="1" customWidth="1" outlineLevel="1"/>
    <col min="14" max="14" width="10.1796875" hidden="1" customWidth="1" outlineLevel="1"/>
    <col min="15" max="15" width="2.1796875" customWidth="1" collapsed="1"/>
    <col min="16" max="16" width="23.54296875" bestFit="1" customWidth="1"/>
    <col min="17" max="18" width="8.1796875" style="10" bestFit="1" customWidth="1"/>
    <col min="19" max="20" width="9.1796875" style="10" bestFit="1" customWidth="1"/>
    <col min="21" max="21" width="8.1796875" style="10" bestFit="1" customWidth="1"/>
    <col min="22" max="22" width="9.1796875" style="10" bestFit="1" customWidth="1"/>
    <col min="23" max="23" width="8.1796875" style="10" bestFit="1" customWidth="1"/>
    <col min="24" max="24" width="9.1796875" style="10" bestFit="1" customWidth="1"/>
    <col min="25" max="25" width="10.90625" style="10"/>
    <col min="26" max="26" width="8.1796875" style="10" bestFit="1" customWidth="1"/>
    <col min="27" max="27" width="10.453125" style="10" bestFit="1" customWidth="1"/>
    <col min="28" max="28" width="9.7265625" style="10" bestFit="1" customWidth="1"/>
    <col min="29" max="29" width="10.1796875" style="10" bestFit="1" customWidth="1"/>
    <col min="30" max="30" width="2.90625" customWidth="1"/>
    <col min="31" max="31" width="23.54296875" hidden="1" customWidth="1" outlineLevel="1"/>
    <col min="32" max="44" width="10.90625" hidden="1" customWidth="1" outlineLevel="1"/>
    <col min="45" max="45" width="3.08984375" style="11" hidden="1" customWidth="1" outlineLevel="1"/>
    <col min="46" max="46" width="10.90625" style="11" hidden="1" customWidth="1" outlineLevel="1"/>
    <col min="47" max="47" width="10.90625" collapsed="1"/>
    <col min="48" max="48" width="23.54296875" hidden="1" customWidth="1" outlineLevel="1"/>
    <col min="49" max="61" width="10.90625" hidden="1" customWidth="1" outlineLevel="1"/>
    <col min="62" max="62" width="10.90625" style="11" hidden="1" customWidth="1" outlineLevel="1"/>
    <col min="63" max="63" width="10.90625" collapsed="1"/>
  </cols>
  <sheetData>
    <row r="1" spans="1:63" x14ac:dyDescent="0.35">
      <c r="Q1" s="100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100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1</v>
      </c>
      <c r="S1" s="100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1</v>
      </c>
      <c r="T1" s="100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1</v>
      </c>
      <c r="U1" s="100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1</v>
      </c>
      <c r="V1" s="100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1</v>
      </c>
      <c r="W1" s="100">
        <f>IF('Análisis Datos'!$H$8="Julio",1,IF('Análisis Datos'!$H$8="Agosto",1,IF('Análisis Datos'!$H$8="Septiembre",1,IF('Análisis Datos'!$H$8="Octubre",1,IF('Análisis Datos'!$H$8="Noviembre",1,IF('Análisis Datos'!$H$8="Diciembre",1,0))))))</f>
        <v>0</v>
      </c>
      <c r="X1" s="100">
        <f>IF('Análisis Datos'!$H$8="Agosto",1,IF('Análisis Datos'!$H$8="Septiembre",1,IF('Análisis Datos'!$H$8="Octubre",1,IF('Análisis Datos'!$H$8="Noviembre",1,IF('Análisis Datos'!$H$8="Diciembre",1,0)))))</f>
        <v>0</v>
      </c>
      <c r="Y1" s="100">
        <f>IF('Análisis Datos'!$H$8="Septiembre",1,IF('Análisis Datos'!$H$8="Octubre",1,IF('Análisis Datos'!$H$8="Noviembre",1,IF('Análisis Datos'!$H$8="Diciembre",1,0))))</f>
        <v>0</v>
      </c>
      <c r="Z1" s="100">
        <f>IF('Análisis Datos'!$H$8="Octubre",1,IF('Análisis Datos'!$H$8="Noviembre",1,IF('Análisis Datos'!$H$8="Diciembre",1,0)))</f>
        <v>0</v>
      </c>
      <c r="AA1" s="100">
        <f>IF('Análisis Datos'!$H$8="Noviembre",1,IF('Análisis Datos'!$H$8="Diciembre",1,0))</f>
        <v>0</v>
      </c>
      <c r="AB1" s="100">
        <f>IF('Análisis Datos'!H8="Diciembre",1,0)</f>
        <v>0</v>
      </c>
    </row>
    <row r="2" spans="1:63" x14ac:dyDescent="0.35">
      <c r="A2" s="70">
        <v>2018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239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  <c r="AS2" s="134"/>
      <c r="AT2" s="137" t="s">
        <v>236</v>
      </c>
      <c r="AV2" s="85" t="s">
        <v>75</v>
      </c>
      <c r="AW2" s="85" t="s">
        <v>43</v>
      </c>
      <c r="AX2" s="85" t="s">
        <v>44</v>
      </c>
      <c r="AY2" s="85" t="s">
        <v>45</v>
      </c>
      <c r="AZ2" s="85" t="s">
        <v>46</v>
      </c>
      <c r="BA2" s="85" t="s">
        <v>47</v>
      </c>
      <c r="BB2" s="85" t="s">
        <v>48</v>
      </c>
      <c r="BC2" s="85" t="s">
        <v>49</v>
      </c>
      <c r="BD2" s="85" t="s">
        <v>50</v>
      </c>
      <c r="BE2" s="85" t="s">
        <v>51</v>
      </c>
      <c r="BF2" s="85" t="s">
        <v>52</v>
      </c>
      <c r="BG2" s="85" t="s">
        <v>53</v>
      </c>
      <c r="BH2" s="85" t="s">
        <v>54</v>
      </c>
      <c r="BI2" s="85" t="s">
        <v>33</v>
      </c>
      <c r="BJ2" s="134"/>
      <c r="BK2" s="137" t="s">
        <v>236</v>
      </c>
    </row>
    <row r="3" spans="1:63" x14ac:dyDescent="0.35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6" si="0">SUM(B3:M3)</f>
        <v>0</v>
      </c>
      <c r="P3" s="41" t="s">
        <v>34</v>
      </c>
      <c r="Q3" s="42">
        <f>SUMIFS('Facturas 19'!$K:$K,'Facturas 19'!$P:$P,'Cuenta Resultados'!Q2)</f>
        <v>24434</v>
      </c>
      <c r="R3" s="42">
        <f>SUMIFS('Facturas 19'!$K:$K,'Facturas 19'!$P:$P,'Cuenta Resultados'!R2)</f>
        <v>16191</v>
      </c>
      <c r="S3" s="42">
        <f>SUMIFS('Facturas 19'!$K:$K,'Facturas 19'!$P:$P,'Cuenta Resultados'!S2)</f>
        <v>10303</v>
      </c>
      <c r="T3" s="42">
        <f>SUMIFS('Facturas 19'!$K:$K,'Facturas 19'!$P:$P,'Cuenta Resultados'!T2)</f>
        <v>10832</v>
      </c>
      <c r="U3" s="42">
        <f>SUMIFS('Facturas 19'!$K:$K,'Facturas 19'!$P:$P,'Cuenta Resultados'!U2)</f>
        <v>6176</v>
      </c>
      <c r="V3" s="42">
        <f>SUMIFS('Facturas 19'!$K:$K,'Facturas 19'!$P:$P,'Cuenta Resultados'!V2)</f>
        <v>7636</v>
      </c>
      <c r="W3" s="42">
        <f>SUMIFS('Facturas 19'!$K:$K,'Facturas 19'!$P:$P,'Cuenta Resultados'!W2)</f>
        <v>12352</v>
      </c>
      <c r="X3" s="42">
        <f>SUMIFS('Facturas 19'!$K:$K,'Facturas 19'!$P:$P,'Cuenta Resultados'!X2)</f>
        <v>6236</v>
      </c>
      <c r="Y3" s="42">
        <f>SUMIFS('Facturas 19'!$K:$K,'Facturas 19'!$P:$P,'Cuenta Resultados'!Y2)</f>
        <v>14536</v>
      </c>
      <c r="Z3" s="42">
        <f>SUMIFS('Facturas 19'!$K:$K,'Facturas 19'!$P:$P,'Cuenta Resultados'!Z2)</f>
        <v>10168</v>
      </c>
      <c r="AA3" s="42">
        <f>SUMIFS('Facturas 19'!$K:$K,'Facturas 19'!$P:$P,'Cuenta Resultados'!AA2)</f>
        <v>6616</v>
      </c>
      <c r="AB3" s="42">
        <f>SUMIFS('Facturas 19'!$K:$K,'Facturas 19'!$P:$P,'Cuenta Resultados'!AB2)</f>
        <v>10392</v>
      </c>
      <c r="AC3" s="28">
        <f t="shared" ref="AC3:AC6" si="1">SUM(Q3:AB3)</f>
        <v>135872</v>
      </c>
      <c r="AE3" s="86" t="s">
        <v>34</v>
      </c>
      <c r="AF3" s="87">
        <f>(Q3*$AT$3)+Q3</f>
        <v>28099.1</v>
      </c>
      <c r="AG3" s="87">
        <f t="shared" ref="AG3:AQ3" si="2">(R3*$AT$3)+R3</f>
        <v>18619.650000000001</v>
      </c>
      <c r="AH3" s="87">
        <f t="shared" si="2"/>
        <v>11848.45</v>
      </c>
      <c r="AI3" s="87">
        <f t="shared" si="2"/>
        <v>12456.8</v>
      </c>
      <c r="AJ3" s="87">
        <f t="shared" si="2"/>
        <v>7102.4</v>
      </c>
      <c r="AK3" s="87">
        <f t="shared" si="2"/>
        <v>8781.4</v>
      </c>
      <c r="AL3" s="87">
        <f t="shared" si="2"/>
        <v>14204.8</v>
      </c>
      <c r="AM3" s="87">
        <f t="shared" si="2"/>
        <v>7171.4</v>
      </c>
      <c r="AN3" s="87">
        <f t="shared" si="2"/>
        <v>16716.400000000001</v>
      </c>
      <c r="AO3" s="87">
        <f t="shared" si="2"/>
        <v>11693.2</v>
      </c>
      <c r="AP3" s="87">
        <f t="shared" si="2"/>
        <v>7608.4</v>
      </c>
      <c r="AQ3" s="87">
        <f t="shared" si="2"/>
        <v>11950.8</v>
      </c>
      <c r="AR3" s="88">
        <f t="shared" ref="AR3:AR6" si="3">SUM(AF3:AQ3)</f>
        <v>156252.79999999999</v>
      </c>
      <c r="AS3" s="25"/>
      <c r="AT3" s="138">
        <v>0.15</v>
      </c>
      <c r="AV3" s="86" t="s">
        <v>34</v>
      </c>
      <c r="AW3" s="87">
        <f ca="1">(RANDBETWEEN($BK$3,$BK$4)/100)*Q3+Q3</f>
        <v>31275.52</v>
      </c>
      <c r="AX3" s="87">
        <f t="shared" ref="AX3:BH3" ca="1" si="4">(RANDBETWEEN($BK$3,$BK$4)/100)*R3+R3</f>
        <v>23962.68</v>
      </c>
      <c r="AY3" s="87">
        <f t="shared" ca="1" si="4"/>
        <v>13909.05</v>
      </c>
      <c r="AZ3" s="87">
        <f t="shared" ca="1" si="4"/>
        <v>14514.880000000001</v>
      </c>
      <c r="BA3" s="87">
        <f t="shared" ca="1" si="4"/>
        <v>7534.72</v>
      </c>
      <c r="BB3" s="87">
        <f t="shared" ca="1" si="4"/>
        <v>10919.48</v>
      </c>
      <c r="BC3" s="87">
        <f t="shared" ca="1" si="4"/>
        <v>16922.239999999998</v>
      </c>
      <c r="BD3" s="87">
        <f t="shared" ca="1" si="4"/>
        <v>8480.9599999999991</v>
      </c>
      <c r="BE3" s="87">
        <f t="shared" ca="1" si="4"/>
        <v>21222.560000000001</v>
      </c>
      <c r="BF3" s="87">
        <f t="shared" ca="1" si="4"/>
        <v>12506.64</v>
      </c>
      <c r="BG3" s="87">
        <f t="shared" ca="1" si="4"/>
        <v>8203.84</v>
      </c>
      <c r="BH3" s="87">
        <f t="shared" ca="1" si="4"/>
        <v>12886.08</v>
      </c>
      <c r="BI3" s="88">
        <f t="shared" ref="BI3:BI6" ca="1" si="5">SUM(AW3:BH3)</f>
        <v>182338.64999999997</v>
      </c>
      <c r="BJ3" s="25"/>
      <c r="BK3" s="139">
        <v>20</v>
      </c>
    </row>
    <row r="4" spans="1:63" x14ac:dyDescent="0.35">
      <c r="A4" s="74" t="s">
        <v>35</v>
      </c>
      <c r="B4" s="75">
        <f t="shared" ref="B4:M4" si="6">SUM(B5)</f>
        <v>0</v>
      </c>
      <c r="C4" s="75">
        <f t="shared" si="6"/>
        <v>0</v>
      </c>
      <c r="D4" s="75">
        <f t="shared" si="6"/>
        <v>0</v>
      </c>
      <c r="E4" s="75">
        <f t="shared" si="6"/>
        <v>0</v>
      </c>
      <c r="F4" s="75">
        <f t="shared" si="6"/>
        <v>0</v>
      </c>
      <c r="G4" s="75">
        <f t="shared" si="6"/>
        <v>0</v>
      </c>
      <c r="H4" s="75">
        <f t="shared" si="6"/>
        <v>0</v>
      </c>
      <c r="I4" s="75">
        <f t="shared" si="6"/>
        <v>0</v>
      </c>
      <c r="J4" s="75">
        <f t="shared" si="6"/>
        <v>0</v>
      </c>
      <c r="K4" s="75">
        <f t="shared" si="6"/>
        <v>0</v>
      </c>
      <c r="L4" s="75">
        <f t="shared" si="6"/>
        <v>0</v>
      </c>
      <c r="M4" s="75">
        <f t="shared" si="6"/>
        <v>0</v>
      </c>
      <c r="N4" s="76">
        <f t="shared" si="0"/>
        <v>0</v>
      </c>
      <c r="P4" s="14" t="s">
        <v>35</v>
      </c>
      <c r="Q4" s="23">
        <f t="shared" ref="Q4:AB4" si="7">SUM(Q5)</f>
        <v>1500</v>
      </c>
      <c r="R4" s="23">
        <f t="shared" si="7"/>
        <v>1300</v>
      </c>
      <c r="S4" s="23">
        <f t="shared" si="7"/>
        <v>2300</v>
      </c>
      <c r="T4" s="23">
        <f t="shared" si="7"/>
        <v>2000</v>
      </c>
      <c r="U4" s="23">
        <f t="shared" si="7"/>
        <v>1100</v>
      </c>
      <c r="V4" s="23">
        <f t="shared" si="7"/>
        <v>1300</v>
      </c>
      <c r="W4" s="23">
        <f t="shared" si="7"/>
        <v>550</v>
      </c>
      <c r="X4" s="23">
        <f t="shared" si="7"/>
        <v>1700</v>
      </c>
      <c r="Y4" s="23">
        <f t="shared" si="7"/>
        <v>1300</v>
      </c>
      <c r="Z4" s="23">
        <f t="shared" si="7"/>
        <v>1300</v>
      </c>
      <c r="AA4" s="23">
        <f t="shared" si="7"/>
        <v>1300</v>
      </c>
      <c r="AB4" s="23">
        <f t="shared" si="7"/>
        <v>1300</v>
      </c>
      <c r="AC4" s="29">
        <f t="shared" si="1"/>
        <v>16950</v>
      </c>
      <c r="AE4" s="91" t="s">
        <v>35</v>
      </c>
      <c r="AF4" s="92">
        <f t="shared" ref="AF4:AQ4" si="8">SUM(AF5)</f>
        <v>0</v>
      </c>
      <c r="AG4" s="92">
        <f t="shared" si="8"/>
        <v>0</v>
      </c>
      <c r="AH4" s="92">
        <f t="shared" si="8"/>
        <v>0</v>
      </c>
      <c r="AI4" s="92">
        <f t="shared" si="8"/>
        <v>0</v>
      </c>
      <c r="AJ4" s="92">
        <f t="shared" si="8"/>
        <v>0</v>
      </c>
      <c r="AK4" s="92">
        <f t="shared" si="8"/>
        <v>0</v>
      </c>
      <c r="AL4" s="92">
        <f t="shared" si="8"/>
        <v>0</v>
      </c>
      <c r="AM4" s="92">
        <f t="shared" si="8"/>
        <v>0</v>
      </c>
      <c r="AN4" s="92">
        <f t="shared" si="8"/>
        <v>0</v>
      </c>
      <c r="AO4" s="92">
        <f t="shared" si="8"/>
        <v>0</v>
      </c>
      <c r="AP4" s="92">
        <f t="shared" si="8"/>
        <v>0</v>
      </c>
      <c r="AQ4" s="92">
        <f t="shared" si="8"/>
        <v>0</v>
      </c>
      <c r="AR4" s="93">
        <f t="shared" si="3"/>
        <v>0</v>
      </c>
      <c r="AS4" s="25"/>
      <c r="AT4" s="25"/>
      <c r="AV4" s="91" t="s">
        <v>35</v>
      </c>
      <c r="AW4" s="92">
        <f t="shared" ref="AW4:BH4" si="9">SUM(AW5)</f>
        <v>0</v>
      </c>
      <c r="AX4" s="92">
        <f t="shared" si="9"/>
        <v>0</v>
      </c>
      <c r="AY4" s="92">
        <f t="shared" si="9"/>
        <v>0</v>
      </c>
      <c r="AZ4" s="92">
        <f t="shared" si="9"/>
        <v>0</v>
      </c>
      <c r="BA4" s="92">
        <f t="shared" si="9"/>
        <v>0</v>
      </c>
      <c r="BB4" s="92">
        <f t="shared" si="9"/>
        <v>0</v>
      </c>
      <c r="BC4" s="92">
        <f t="shared" si="9"/>
        <v>0</v>
      </c>
      <c r="BD4" s="92">
        <f t="shared" si="9"/>
        <v>0</v>
      </c>
      <c r="BE4" s="92">
        <f t="shared" si="9"/>
        <v>0</v>
      </c>
      <c r="BF4" s="92">
        <f t="shared" si="9"/>
        <v>0</v>
      </c>
      <c r="BG4" s="92">
        <f t="shared" si="9"/>
        <v>0</v>
      </c>
      <c r="BH4" s="92">
        <f t="shared" si="9"/>
        <v>0</v>
      </c>
      <c r="BI4" s="93">
        <f t="shared" si="5"/>
        <v>0</v>
      </c>
      <c r="BJ4" s="25"/>
      <c r="BK4" s="139">
        <v>50</v>
      </c>
    </row>
    <row r="5" spans="1:63" x14ac:dyDescent="0.35">
      <c r="A5" s="15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76">
        <f t="shared" si="0"/>
        <v>0</v>
      </c>
      <c r="P5" s="15" t="s">
        <v>36</v>
      </c>
      <c r="Q5" s="22">
        <f>SUMIFS('Gastos 19'!$F:$F,'Gastos 19'!$E:$E,'Cuenta Resultados'!Q2,'Gastos 19'!$A:$A,'Cuenta Resultados'!$P$5)</f>
        <v>1500</v>
      </c>
      <c r="R5" s="22">
        <f>SUMIFS('Gastos 19'!$F:$F,'Gastos 19'!$E:$E,'Cuenta Resultados'!R2,'Gastos 19'!$A:$A,'Cuenta Resultados'!$P$5)</f>
        <v>1300</v>
      </c>
      <c r="S5" s="22">
        <f>SUMIFS('Gastos 19'!$F:$F,'Gastos 19'!$E:$E,'Cuenta Resultados'!S2,'Gastos 19'!$A:$A,'Cuenta Resultados'!$P$5)</f>
        <v>2300</v>
      </c>
      <c r="T5" s="22">
        <f>SUMIFS('Gastos 19'!$F:$F,'Gastos 19'!$E:$E,'Cuenta Resultados'!T2,'Gastos 19'!$A:$A,'Cuenta Resultados'!$P$5)</f>
        <v>2000</v>
      </c>
      <c r="U5" s="22">
        <f>SUMIFS('Gastos 19'!$F:$F,'Gastos 19'!$E:$E,'Cuenta Resultados'!U2,'Gastos 19'!$A:$A,'Cuenta Resultados'!$P$5)</f>
        <v>1100</v>
      </c>
      <c r="V5" s="22">
        <f>SUMIFS('Gastos 19'!$F:$F,'Gastos 19'!$E:$E,'Cuenta Resultados'!V2,'Gastos 19'!$A:$A,'Cuenta Resultados'!$P$5)</f>
        <v>1300</v>
      </c>
      <c r="W5" s="22">
        <f>SUMIFS('Gastos 19'!$F:$F,'Gastos 19'!$E:$E,'Cuenta Resultados'!W2,'Gastos 19'!$A:$A,'Cuenta Resultados'!$P$5)</f>
        <v>550</v>
      </c>
      <c r="X5" s="22">
        <f>SUMIFS('Gastos 19'!$F:$F,'Gastos 19'!$E:$E,'Cuenta Resultados'!X2,'Gastos 19'!$A:$A,'Cuenta Resultados'!$P$5)</f>
        <v>1700</v>
      </c>
      <c r="Y5" s="22">
        <f>SUMIFS('Gastos 19'!$F:$F,'Gastos 19'!$E:$E,'Cuenta Resultados'!Y2,'Gastos 19'!$A:$A,'Cuenta Resultados'!$P$5)</f>
        <v>1300</v>
      </c>
      <c r="Z5" s="22">
        <f>SUMIFS('Gastos 19'!$F:$F,'Gastos 19'!$E:$E,'Cuenta Resultados'!Z2,'Gastos 19'!$A:$A,'Cuenta Resultados'!$P$5)</f>
        <v>1300</v>
      </c>
      <c r="AA5" s="22">
        <f>SUMIFS('Gastos 19'!$F:$F,'Gastos 19'!$E:$E,'Cuenta Resultados'!AA2,'Gastos 19'!$A:$A,'Cuenta Resultados'!$P$5)</f>
        <v>1300</v>
      </c>
      <c r="AB5" s="22">
        <f>SUMIFS('Gastos 19'!$F:$F,'Gastos 19'!$E:$E,'Cuenta Resultados'!AB2,'Gastos 19'!$A:$A,'Cuenta Resultados'!$P$5)</f>
        <v>1300</v>
      </c>
      <c r="AC5" s="29">
        <f t="shared" si="1"/>
        <v>16950</v>
      </c>
      <c r="AE5" s="15" t="s">
        <v>36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93">
        <f t="shared" si="3"/>
        <v>0</v>
      </c>
      <c r="AS5" s="25"/>
      <c r="AT5" s="25"/>
      <c r="AV5" s="15" t="s">
        <v>36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93">
        <f t="shared" si="5"/>
        <v>0</v>
      </c>
      <c r="BJ5" s="25"/>
      <c r="BK5" s="25"/>
    </row>
    <row r="6" spans="1:63" x14ac:dyDescent="0.35">
      <c r="A6" s="16" t="s">
        <v>37</v>
      </c>
      <c r="B6" s="17">
        <f t="shared" ref="B6:M6" si="10">B3-B4</f>
        <v>0</v>
      </c>
      <c r="C6" s="17">
        <f t="shared" si="10"/>
        <v>0</v>
      </c>
      <c r="D6" s="17">
        <f t="shared" si="10"/>
        <v>0</v>
      </c>
      <c r="E6" s="17">
        <f t="shared" si="10"/>
        <v>0</v>
      </c>
      <c r="F6" s="17">
        <f t="shared" si="10"/>
        <v>0</v>
      </c>
      <c r="G6" s="17">
        <f t="shared" si="10"/>
        <v>0</v>
      </c>
      <c r="H6" s="17">
        <f t="shared" si="10"/>
        <v>0</v>
      </c>
      <c r="I6" s="17">
        <f t="shared" si="10"/>
        <v>0</v>
      </c>
      <c r="J6" s="17">
        <f t="shared" si="10"/>
        <v>0</v>
      </c>
      <c r="K6" s="17">
        <f t="shared" si="10"/>
        <v>0</v>
      </c>
      <c r="L6" s="17">
        <f t="shared" si="10"/>
        <v>0</v>
      </c>
      <c r="M6" s="17">
        <f t="shared" si="10"/>
        <v>0</v>
      </c>
      <c r="N6" s="24">
        <f t="shared" si="0"/>
        <v>0</v>
      </c>
      <c r="P6" s="16" t="s">
        <v>37</v>
      </c>
      <c r="Q6" s="17">
        <f t="shared" ref="Q6:AB6" si="11">Q3-Q4</f>
        <v>22934</v>
      </c>
      <c r="R6" s="17">
        <f t="shared" si="11"/>
        <v>14891</v>
      </c>
      <c r="S6" s="17">
        <f t="shared" si="11"/>
        <v>8003</v>
      </c>
      <c r="T6" s="17">
        <f t="shared" si="11"/>
        <v>8832</v>
      </c>
      <c r="U6" s="17">
        <f t="shared" si="11"/>
        <v>5076</v>
      </c>
      <c r="V6" s="17">
        <f t="shared" si="11"/>
        <v>6336</v>
      </c>
      <c r="W6" s="17">
        <f t="shared" si="11"/>
        <v>11802</v>
      </c>
      <c r="X6" s="17">
        <f t="shared" si="11"/>
        <v>4536</v>
      </c>
      <c r="Y6" s="17">
        <f t="shared" si="11"/>
        <v>13236</v>
      </c>
      <c r="Z6" s="17">
        <f t="shared" si="11"/>
        <v>8868</v>
      </c>
      <c r="AA6" s="17">
        <f t="shared" si="11"/>
        <v>5316</v>
      </c>
      <c r="AB6" s="17">
        <f t="shared" si="11"/>
        <v>9092</v>
      </c>
      <c r="AC6" s="24">
        <f t="shared" si="1"/>
        <v>118922</v>
      </c>
      <c r="AE6" s="16" t="s">
        <v>37</v>
      </c>
      <c r="AF6" s="17">
        <f t="shared" ref="AF6:AQ6" si="12">AF3-AF4</f>
        <v>28099.1</v>
      </c>
      <c r="AG6" s="17">
        <f t="shared" si="12"/>
        <v>18619.650000000001</v>
      </c>
      <c r="AH6" s="17">
        <f t="shared" si="12"/>
        <v>11848.45</v>
      </c>
      <c r="AI6" s="17">
        <f t="shared" si="12"/>
        <v>12456.8</v>
      </c>
      <c r="AJ6" s="17">
        <f t="shared" si="12"/>
        <v>7102.4</v>
      </c>
      <c r="AK6" s="17">
        <f t="shared" si="12"/>
        <v>8781.4</v>
      </c>
      <c r="AL6" s="17">
        <f t="shared" si="12"/>
        <v>14204.8</v>
      </c>
      <c r="AM6" s="17">
        <f t="shared" si="12"/>
        <v>7171.4</v>
      </c>
      <c r="AN6" s="17">
        <f t="shared" si="12"/>
        <v>16716.400000000001</v>
      </c>
      <c r="AO6" s="17">
        <f t="shared" si="12"/>
        <v>11693.2</v>
      </c>
      <c r="AP6" s="17">
        <f t="shared" si="12"/>
        <v>7608.4</v>
      </c>
      <c r="AQ6" s="17">
        <f t="shared" si="12"/>
        <v>11950.8</v>
      </c>
      <c r="AR6" s="24">
        <f t="shared" si="3"/>
        <v>156252.79999999999</v>
      </c>
      <c r="AS6" s="25"/>
      <c r="AT6" s="25"/>
      <c r="AV6" s="16" t="s">
        <v>37</v>
      </c>
      <c r="AW6" s="17">
        <f t="shared" ref="AW6:BH6" ca="1" si="13">AW3-AW4</f>
        <v>31275.52</v>
      </c>
      <c r="AX6" s="17">
        <f t="shared" ca="1" si="13"/>
        <v>23962.68</v>
      </c>
      <c r="AY6" s="17">
        <f t="shared" ca="1" si="13"/>
        <v>13909.05</v>
      </c>
      <c r="AZ6" s="17">
        <f t="shared" ca="1" si="13"/>
        <v>14514.880000000001</v>
      </c>
      <c r="BA6" s="17">
        <f t="shared" ca="1" si="13"/>
        <v>7534.72</v>
      </c>
      <c r="BB6" s="17">
        <f t="shared" ca="1" si="13"/>
        <v>10919.48</v>
      </c>
      <c r="BC6" s="17">
        <f t="shared" ca="1" si="13"/>
        <v>16922.239999999998</v>
      </c>
      <c r="BD6" s="17">
        <f t="shared" ca="1" si="13"/>
        <v>8480.9599999999991</v>
      </c>
      <c r="BE6" s="17">
        <f t="shared" ca="1" si="13"/>
        <v>21222.560000000001</v>
      </c>
      <c r="BF6" s="17">
        <f t="shared" ca="1" si="13"/>
        <v>12506.64</v>
      </c>
      <c r="BG6" s="17">
        <f t="shared" ca="1" si="13"/>
        <v>8203.84</v>
      </c>
      <c r="BH6" s="17">
        <f t="shared" ca="1" si="13"/>
        <v>12886.08</v>
      </c>
      <c r="BI6" s="24">
        <f t="shared" ca="1" si="5"/>
        <v>182338.64999999997</v>
      </c>
      <c r="BJ6" s="140" t="s">
        <v>238</v>
      </c>
      <c r="BK6" s="140" t="s">
        <v>238</v>
      </c>
    </row>
    <row r="7" spans="1:63" s="11" customFormat="1" x14ac:dyDescent="0.35">
      <c r="A7" s="12"/>
      <c r="B7" s="18" t="e">
        <f>B6/B3</f>
        <v>#DIV/0!</v>
      </c>
      <c r="C7" s="18" t="e">
        <f t="shared" ref="C7:M7" si="14">C6/C3</f>
        <v>#DIV/0!</v>
      </c>
      <c r="D7" s="18" t="e">
        <f t="shared" si="14"/>
        <v>#DIV/0!</v>
      </c>
      <c r="E7" s="18" t="e">
        <f t="shared" si="14"/>
        <v>#DIV/0!</v>
      </c>
      <c r="F7" s="18" t="e">
        <f t="shared" si="14"/>
        <v>#DIV/0!</v>
      </c>
      <c r="G7" s="18" t="e">
        <f t="shared" si="14"/>
        <v>#DIV/0!</v>
      </c>
      <c r="H7" s="18" t="e">
        <f t="shared" si="14"/>
        <v>#DIV/0!</v>
      </c>
      <c r="I7" s="18" t="e">
        <f t="shared" si="14"/>
        <v>#DIV/0!</v>
      </c>
      <c r="J7" s="18" t="e">
        <f t="shared" si="14"/>
        <v>#DIV/0!</v>
      </c>
      <c r="K7" s="18" t="e">
        <f t="shared" si="14"/>
        <v>#DIV/0!</v>
      </c>
      <c r="L7" s="18" t="e">
        <f t="shared" si="14"/>
        <v>#DIV/0!</v>
      </c>
      <c r="M7" s="18" t="e">
        <f t="shared" si="14"/>
        <v>#DIV/0!</v>
      </c>
      <c r="N7" s="25"/>
      <c r="P7" s="12"/>
      <c r="Q7" s="18">
        <f>Q6/Q3</f>
        <v>0.93861013342064337</v>
      </c>
      <c r="R7" s="18">
        <f t="shared" ref="R7:AB7" si="15">R6/R3</f>
        <v>0.91970848001976402</v>
      </c>
      <c r="S7" s="18">
        <f t="shared" si="15"/>
        <v>0.77676404930602738</v>
      </c>
      <c r="T7" s="18">
        <f t="shared" si="15"/>
        <v>0.81536189069423926</v>
      </c>
      <c r="U7" s="18">
        <f t="shared" si="15"/>
        <v>0.82189119170984459</v>
      </c>
      <c r="V7" s="18">
        <f t="shared" si="15"/>
        <v>0.82975379779989522</v>
      </c>
      <c r="W7" s="18">
        <f t="shared" si="15"/>
        <v>0.95547279792746109</v>
      </c>
      <c r="X7" s="18">
        <f t="shared" si="15"/>
        <v>0.7273893521488134</v>
      </c>
      <c r="Y7" s="18">
        <f t="shared" si="15"/>
        <v>0.91056686846450197</v>
      </c>
      <c r="Z7" s="18">
        <f t="shared" si="15"/>
        <v>0.87214791502753741</v>
      </c>
      <c r="AA7" s="18">
        <f t="shared" si="15"/>
        <v>0.80350665054413539</v>
      </c>
      <c r="AB7" s="18">
        <f t="shared" si="15"/>
        <v>0.87490377213240955</v>
      </c>
      <c r="AC7" s="25"/>
      <c r="AE7" s="12"/>
      <c r="AF7" s="18">
        <f>AF6/AF3</f>
        <v>1</v>
      </c>
      <c r="AG7" s="18">
        <f t="shared" ref="AG7:AQ7" si="16">AG6/AG3</f>
        <v>1</v>
      </c>
      <c r="AH7" s="18">
        <f t="shared" si="16"/>
        <v>1</v>
      </c>
      <c r="AI7" s="18">
        <f t="shared" si="16"/>
        <v>1</v>
      </c>
      <c r="AJ7" s="18">
        <f t="shared" si="16"/>
        <v>1</v>
      </c>
      <c r="AK7" s="18">
        <f t="shared" si="16"/>
        <v>1</v>
      </c>
      <c r="AL7" s="18">
        <f t="shared" si="16"/>
        <v>1</v>
      </c>
      <c r="AM7" s="18">
        <f t="shared" si="16"/>
        <v>1</v>
      </c>
      <c r="AN7" s="18">
        <f t="shared" si="16"/>
        <v>1</v>
      </c>
      <c r="AO7" s="18">
        <f t="shared" si="16"/>
        <v>1</v>
      </c>
      <c r="AP7" s="18">
        <f t="shared" si="16"/>
        <v>1</v>
      </c>
      <c r="AQ7" s="18">
        <f t="shared" si="16"/>
        <v>1</v>
      </c>
      <c r="AR7" s="25"/>
      <c r="AS7" s="25"/>
      <c r="AT7" s="25"/>
      <c r="AV7" s="12"/>
      <c r="AW7" s="18">
        <f ca="1">AW6/AW3</f>
        <v>1</v>
      </c>
      <c r="AX7" s="18">
        <f t="shared" ref="AX7:BH7" ca="1" si="17">AX6/AX3</f>
        <v>1</v>
      </c>
      <c r="AY7" s="18">
        <f t="shared" ca="1" si="17"/>
        <v>1</v>
      </c>
      <c r="AZ7" s="18">
        <f t="shared" ca="1" si="17"/>
        <v>1</v>
      </c>
      <c r="BA7" s="18">
        <f t="shared" ca="1" si="17"/>
        <v>1</v>
      </c>
      <c r="BB7" s="18">
        <f t="shared" ca="1" si="17"/>
        <v>1</v>
      </c>
      <c r="BC7" s="18">
        <f t="shared" ca="1" si="17"/>
        <v>1</v>
      </c>
      <c r="BD7" s="18">
        <f t="shared" ca="1" si="17"/>
        <v>1</v>
      </c>
      <c r="BE7" s="18">
        <f t="shared" ca="1" si="17"/>
        <v>1</v>
      </c>
      <c r="BF7" s="18">
        <f t="shared" ca="1" si="17"/>
        <v>1</v>
      </c>
      <c r="BG7" s="18">
        <f t="shared" ca="1" si="17"/>
        <v>1</v>
      </c>
      <c r="BH7" s="18">
        <f t="shared" ca="1" si="17"/>
        <v>1</v>
      </c>
      <c r="BI7" s="25"/>
      <c r="BJ7" s="140" t="s">
        <v>238</v>
      </c>
      <c r="BK7" s="25"/>
    </row>
    <row r="8" spans="1:63" x14ac:dyDescent="0.35">
      <c r="A8" s="19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P8" s="19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7"/>
      <c r="AE8" s="19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7"/>
      <c r="AS8" s="25"/>
      <c r="AT8" s="25"/>
      <c r="AV8" s="19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7"/>
      <c r="BJ8" s="25"/>
      <c r="BK8" s="25"/>
    </row>
    <row r="9" spans="1:63" x14ac:dyDescent="0.35">
      <c r="A9" s="77" t="s">
        <v>59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>
        <f t="shared" ref="N9:N16" si="18">SUM(B9:M9)</f>
        <v>0</v>
      </c>
      <c r="P9" s="32" t="s">
        <v>59</v>
      </c>
      <c r="Q9" s="45">
        <f>SUMIFS('Gastos 19'!$F:$F,'Gastos 19'!$E:$E,'Cuenta Resultados'!Q2,'Gastos 19'!$A:$A,'Cuenta Resultados'!$P$9)</f>
        <v>5000</v>
      </c>
      <c r="R9" s="45">
        <f>SUMIFS('Gastos 19'!$F:$F,'Gastos 19'!$E:$E,'Cuenta Resultados'!R2,'Gastos 19'!$A:$A,'Cuenta Resultados'!$P$9)</f>
        <v>4500</v>
      </c>
      <c r="S9" s="45">
        <f>SUMIFS('Gastos 19'!$F:$F,'Gastos 19'!$E:$E,'Cuenta Resultados'!S2,'Gastos 19'!$A:$A,'Cuenta Resultados'!$P$9)</f>
        <v>6000</v>
      </c>
      <c r="T9" s="45">
        <f>SUMIFS('Gastos 19'!$F:$F,'Gastos 19'!$E:$E,'Cuenta Resultados'!T2,'Gastos 19'!$A:$A,'Cuenta Resultados'!$P$9)</f>
        <v>6500</v>
      </c>
      <c r="U9" s="45">
        <f>SUMIFS('Gastos 19'!$F:$F,'Gastos 19'!$E:$E,'Cuenta Resultados'!U2,'Gastos 19'!$A:$A,'Cuenta Resultados'!$P$9)</f>
        <v>5000</v>
      </c>
      <c r="V9" s="45">
        <f>SUMIFS('Gastos 19'!$F:$F,'Gastos 19'!$E:$E,'Cuenta Resultados'!V2,'Gastos 19'!$A:$A,'Cuenta Resultados'!$P$9)</f>
        <v>5500</v>
      </c>
      <c r="W9" s="45">
        <f>SUMIFS('Gastos 19'!$F:$F,'Gastos 19'!$E:$E,'Cuenta Resultados'!W2,'Gastos 19'!$A:$A,'Cuenta Resultados'!$P$9)</f>
        <v>5000</v>
      </c>
      <c r="X9" s="45">
        <f>SUMIFS('Gastos 19'!$F:$F,'Gastos 19'!$E:$E,'Cuenta Resultados'!X2,'Gastos 19'!$A:$A,'Cuenta Resultados'!$P$9)</f>
        <v>6000</v>
      </c>
      <c r="Y9" s="45">
        <f>SUMIFS('Gastos 19'!$F:$F,'Gastos 19'!$E:$E,'Cuenta Resultados'!Y2,'Gastos 19'!$A:$A,'Cuenta Resultados'!$P$9)</f>
        <v>4500</v>
      </c>
      <c r="Z9" s="45">
        <f>SUMIFS('Gastos 19'!$F:$F,'Gastos 19'!$E:$E,'Cuenta Resultados'!Z2,'Gastos 19'!$A:$A,'Cuenta Resultados'!$P$9)</f>
        <v>4500</v>
      </c>
      <c r="AA9" s="45">
        <f>SUMIFS('Gastos 19'!$F:$F,'Gastos 19'!$E:$E,'Cuenta Resultados'!AA2,'Gastos 19'!$A:$A,'Cuenta Resultados'!$P$9)</f>
        <v>4500</v>
      </c>
      <c r="AB9" s="45">
        <f>SUMIFS('Gastos 19'!$F:$F,'Gastos 19'!$E:$E,'Cuenta Resultados'!AB2,'Gastos 19'!$A:$A,'Cuenta Resultados'!$P$9)</f>
        <v>4500</v>
      </c>
      <c r="AC9" s="30">
        <f t="shared" ref="AC9:AC16" si="19">SUM(Q9:AB9)</f>
        <v>61500</v>
      </c>
      <c r="AE9" s="94" t="s">
        <v>59</v>
      </c>
      <c r="AF9" s="95">
        <f>SUMIFS('Gastos 19'!$F:$F,'Gastos 19'!$E:$E,'Cuenta Resultados'!AF2,'Gastos 19'!$A:$A,'Cuenta Resultados'!$P$9)</f>
        <v>5000</v>
      </c>
      <c r="AG9" s="95">
        <f>SUMIFS('Gastos 19'!$F:$F,'Gastos 19'!$E:$E,'Cuenta Resultados'!AG2,'Gastos 19'!$A:$A,'Cuenta Resultados'!$P$9)</f>
        <v>4500</v>
      </c>
      <c r="AH9" s="95">
        <f>SUMIFS('Gastos 19'!$F:$F,'Gastos 19'!$E:$E,'Cuenta Resultados'!AH2,'Gastos 19'!$A:$A,'Cuenta Resultados'!$P$9)</f>
        <v>6000</v>
      </c>
      <c r="AI9" s="95">
        <f>SUMIFS('Gastos 19'!$F:$F,'Gastos 19'!$E:$E,'Cuenta Resultados'!AI2,'Gastos 19'!$A:$A,'Cuenta Resultados'!$P$9)</f>
        <v>6500</v>
      </c>
      <c r="AJ9" s="95">
        <f>SUMIFS('Gastos 19'!$F:$F,'Gastos 19'!$E:$E,'Cuenta Resultados'!AJ2,'Gastos 19'!$A:$A,'Cuenta Resultados'!$P$9)</f>
        <v>5000</v>
      </c>
      <c r="AK9" s="95">
        <f>SUMIFS('Gastos 19'!$F:$F,'Gastos 19'!$E:$E,'Cuenta Resultados'!AK2,'Gastos 19'!$A:$A,'Cuenta Resultados'!$P$9)</f>
        <v>5500</v>
      </c>
      <c r="AL9" s="95">
        <f>SUMIFS('Gastos 19'!$F:$F,'Gastos 19'!$E:$E,'Cuenta Resultados'!AL2,'Gastos 19'!$A:$A,'Cuenta Resultados'!$P$9)</f>
        <v>5000</v>
      </c>
      <c r="AM9" s="95">
        <f>SUMIFS('Gastos 19'!$F:$F,'Gastos 19'!$E:$E,'Cuenta Resultados'!AM2,'Gastos 19'!$A:$A,'Cuenta Resultados'!$P$9)</f>
        <v>6000</v>
      </c>
      <c r="AN9" s="95">
        <f>SUMIFS('Gastos 19'!$F:$F,'Gastos 19'!$E:$E,'Cuenta Resultados'!AN2,'Gastos 19'!$A:$A,'Cuenta Resultados'!$P$9)</f>
        <v>4500</v>
      </c>
      <c r="AO9" s="95">
        <f>SUMIFS('Gastos 19'!$F:$F,'Gastos 19'!$E:$E,'Cuenta Resultados'!AO2,'Gastos 19'!$A:$A,'Cuenta Resultados'!$P$9)</f>
        <v>4500</v>
      </c>
      <c r="AP9" s="95">
        <f>SUMIFS('Gastos 19'!$F:$F,'Gastos 19'!$E:$E,'Cuenta Resultados'!AP2,'Gastos 19'!$A:$A,'Cuenta Resultados'!$P$9)</f>
        <v>4500</v>
      </c>
      <c r="AQ9" s="95">
        <f>SUMIFS('Gastos 19'!$F:$F,'Gastos 19'!$E:$E,'Cuenta Resultados'!AQ2,'Gastos 19'!$A:$A,'Cuenta Resultados'!$P$9)</f>
        <v>4500</v>
      </c>
      <c r="AR9" s="96">
        <f t="shared" ref="AR9:AR16" si="20">SUM(AF9:AQ9)</f>
        <v>61500</v>
      </c>
      <c r="AS9" s="25"/>
      <c r="AT9" s="137" t="s">
        <v>237</v>
      </c>
      <c r="AV9" s="94" t="s">
        <v>59</v>
      </c>
      <c r="AW9" s="95">
        <f>SUMIFS('Gastos 19'!$F:$F,'Gastos 19'!$E:$E,'Cuenta Resultados'!AW2,'Gastos 19'!$A:$A,'Cuenta Resultados'!$P$9)</f>
        <v>5000</v>
      </c>
      <c r="AX9" s="95">
        <f>SUMIFS('Gastos 19'!$F:$F,'Gastos 19'!$E:$E,'Cuenta Resultados'!AX2,'Gastos 19'!$A:$A,'Cuenta Resultados'!$P$9)</f>
        <v>4500</v>
      </c>
      <c r="AY9" s="95">
        <f>SUMIFS('Gastos 19'!$F:$F,'Gastos 19'!$E:$E,'Cuenta Resultados'!AY2,'Gastos 19'!$A:$A,'Cuenta Resultados'!$P$9)</f>
        <v>6000</v>
      </c>
      <c r="AZ9" s="95">
        <f>SUMIFS('Gastos 19'!$F:$F,'Gastos 19'!$E:$E,'Cuenta Resultados'!AZ2,'Gastos 19'!$A:$A,'Cuenta Resultados'!$P$9)</f>
        <v>6500</v>
      </c>
      <c r="BA9" s="95">
        <f>SUMIFS('Gastos 19'!$F:$F,'Gastos 19'!$E:$E,'Cuenta Resultados'!BA2,'Gastos 19'!$A:$A,'Cuenta Resultados'!$P$9)</f>
        <v>5000</v>
      </c>
      <c r="BB9" s="95">
        <f>SUMIFS('Gastos 19'!$F:$F,'Gastos 19'!$E:$E,'Cuenta Resultados'!BB2,'Gastos 19'!$A:$A,'Cuenta Resultados'!$P$9)</f>
        <v>5500</v>
      </c>
      <c r="BC9" s="95">
        <f>SUMIFS('Gastos 19'!$F:$F,'Gastos 19'!$E:$E,'Cuenta Resultados'!BC2,'Gastos 19'!$A:$A,'Cuenta Resultados'!$P$9)</f>
        <v>5000</v>
      </c>
      <c r="BD9" s="95">
        <f>SUMIFS('Gastos 19'!$F:$F,'Gastos 19'!$E:$E,'Cuenta Resultados'!BD2,'Gastos 19'!$A:$A,'Cuenta Resultados'!$P$9)</f>
        <v>6000</v>
      </c>
      <c r="BE9" s="95">
        <f>SUMIFS('Gastos 19'!$F:$F,'Gastos 19'!$E:$E,'Cuenta Resultados'!BE2,'Gastos 19'!$A:$A,'Cuenta Resultados'!$P$9)</f>
        <v>4500</v>
      </c>
      <c r="BF9" s="95">
        <f>SUMIFS('Gastos 19'!$F:$F,'Gastos 19'!$E:$E,'Cuenta Resultados'!BF2,'Gastos 19'!$A:$A,'Cuenta Resultados'!$P$9)</f>
        <v>4500</v>
      </c>
      <c r="BG9" s="95">
        <f>SUMIFS('Gastos 19'!$F:$F,'Gastos 19'!$E:$E,'Cuenta Resultados'!BG2,'Gastos 19'!$A:$A,'Cuenta Resultados'!$P$9)</f>
        <v>4500</v>
      </c>
      <c r="BH9" s="95">
        <f>SUMIFS('Gastos 19'!$F:$F,'Gastos 19'!$E:$E,'Cuenta Resultados'!BH2,'Gastos 19'!$A:$A,'Cuenta Resultados'!$P$9)</f>
        <v>4500</v>
      </c>
      <c r="BI9" s="96">
        <f t="shared" ref="BI9" si="21">SUM(AW9:BH9)</f>
        <v>61500</v>
      </c>
      <c r="BJ9" s="25"/>
      <c r="BK9" s="137" t="s">
        <v>237</v>
      </c>
    </row>
    <row r="10" spans="1:63" s="11" customFormat="1" x14ac:dyDescent="0.35">
      <c r="A10" s="12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5"/>
      <c r="P10" s="12"/>
      <c r="Q10" s="18">
        <f>Q9/Q3</f>
        <v>0.20463288859785544</v>
      </c>
      <c r="R10" s="18">
        <f t="shared" ref="R10:AB10" si="22">R9/R3</f>
        <v>0.27793218454697055</v>
      </c>
      <c r="S10" s="18">
        <f t="shared" si="22"/>
        <v>0.58235465398427644</v>
      </c>
      <c r="T10" s="18">
        <f t="shared" si="22"/>
        <v>0.60007385524372225</v>
      </c>
      <c r="U10" s="18">
        <f t="shared" si="22"/>
        <v>0.80958549222797926</v>
      </c>
      <c r="V10" s="18">
        <f t="shared" si="22"/>
        <v>0.72027239392352016</v>
      </c>
      <c r="W10" s="18">
        <f t="shared" si="22"/>
        <v>0.40479274611398963</v>
      </c>
      <c r="X10" s="18">
        <f t="shared" si="22"/>
        <v>0.96215522771007056</v>
      </c>
      <c r="Y10" s="18">
        <f t="shared" si="22"/>
        <v>0.30957622454595485</v>
      </c>
      <c r="Z10" s="18">
        <f t="shared" si="22"/>
        <v>0.44256490952006294</v>
      </c>
      <c r="AA10" s="18">
        <f t="shared" si="22"/>
        <v>0.68016928657799269</v>
      </c>
      <c r="AB10" s="18">
        <f t="shared" si="22"/>
        <v>0.43302540415704388</v>
      </c>
      <c r="AC10" s="25"/>
      <c r="AE10" s="12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25"/>
      <c r="AS10" s="25"/>
      <c r="AT10" s="138">
        <v>0.05</v>
      </c>
      <c r="AV10" s="12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25"/>
      <c r="BJ10" s="25"/>
      <c r="BK10" s="139">
        <v>5</v>
      </c>
    </row>
    <row r="11" spans="1:63" x14ac:dyDescent="0.35">
      <c r="A11" s="74" t="s">
        <v>38</v>
      </c>
      <c r="B11" s="80">
        <f>SUM(B12:B15)</f>
        <v>0</v>
      </c>
      <c r="C11" s="80">
        <f t="shared" ref="C11:M11" si="23">SUM(C12:C15)</f>
        <v>0</v>
      </c>
      <c r="D11" s="80">
        <f t="shared" si="23"/>
        <v>0</v>
      </c>
      <c r="E11" s="80">
        <f t="shared" si="23"/>
        <v>0</v>
      </c>
      <c r="F11" s="80">
        <f t="shared" si="23"/>
        <v>0</v>
      </c>
      <c r="G11" s="80">
        <f t="shared" si="23"/>
        <v>0</v>
      </c>
      <c r="H11" s="80">
        <f t="shared" si="23"/>
        <v>0</v>
      </c>
      <c r="I11" s="80">
        <f t="shared" si="23"/>
        <v>0</v>
      </c>
      <c r="J11" s="80">
        <f t="shared" si="23"/>
        <v>0</v>
      </c>
      <c r="K11" s="80">
        <f t="shared" si="23"/>
        <v>0</v>
      </c>
      <c r="L11" s="80">
        <f t="shared" si="23"/>
        <v>0</v>
      </c>
      <c r="M11" s="80">
        <f t="shared" si="23"/>
        <v>0</v>
      </c>
      <c r="N11" s="76">
        <f t="shared" si="18"/>
        <v>0</v>
      </c>
      <c r="P11" s="14" t="s">
        <v>38</v>
      </c>
      <c r="Q11" s="4">
        <f>SUM(Q12:Q15)</f>
        <v>1130</v>
      </c>
      <c r="R11" s="4">
        <f t="shared" ref="R11:AB11" si="24">SUM(R12:R15)</f>
        <v>1730</v>
      </c>
      <c r="S11" s="4">
        <f t="shared" si="24"/>
        <v>2220</v>
      </c>
      <c r="T11" s="4">
        <f t="shared" si="24"/>
        <v>2230</v>
      </c>
      <c r="U11" s="4">
        <f t="shared" si="24"/>
        <v>2040</v>
      </c>
      <c r="V11" s="4">
        <f t="shared" si="24"/>
        <v>3340</v>
      </c>
      <c r="W11" s="4">
        <f t="shared" si="24"/>
        <v>2240</v>
      </c>
      <c r="X11" s="4">
        <f t="shared" si="24"/>
        <v>4080</v>
      </c>
      <c r="Y11" s="4">
        <f t="shared" si="24"/>
        <v>2260</v>
      </c>
      <c r="Z11" s="4">
        <f t="shared" si="24"/>
        <v>2260</v>
      </c>
      <c r="AA11" s="4">
        <f t="shared" si="24"/>
        <v>2260</v>
      </c>
      <c r="AB11" s="4">
        <f t="shared" si="24"/>
        <v>2260</v>
      </c>
      <c r="AC11" s="29">
        <f t="shared" si="19"/>
        <v>28050</v>
      </c>
      <c r="AE11" s="91" t="s">
        <v>38</v>
      </c>
      <c r="AF11" s="97">
        <f>SUM(AF12:AF15)</f>
        <v>0</v>
      </c>
      <c r="AG11" s="97">
        <f t="shared" ref="AG11:AQ11" si="25">SUM(AG12:AG15)</f>
        <v>0</v>
      </c>
      <c r="AH11" s="97">
        <f t="shared" si="25"/>
        <v>0</v>
      </c>
      <c r="AI11" s="97">
        <f t="shared" si="25"/>
        <v>0</v>
      </c>
      <c r="AJ11" s="97">
        <f t="shared" si="25"/>
        <v>0</v>
      </c>
      <c r="AK11" s="97">
        <f t="shared" si="25"/>
        <v>0</v>
      </c>
      <c r="AL11" s="97">
        <f t="shared" si="25"/>
        <v>0</v>
      </c>
      <c r="AM11" s="97">
        <f t="shared" si="25"/>
        <v>0</v>
      </c>
      <c r="AN11" s="97">
        <f t="shared" si="25"/>
        <v>0</v>
      </c>
      <c r="AO11" s="97">
        <f t="shared" si="25"/>
        <v>0</v>
      </c>
      <c r="AP11" s="97">
        <f t="shared" si="25"/>
        <v>0</v>
      </c>
      <c r="AQ11" s="97">
        <f t="shared" si="25"/>
        <v>0</v>
      </c>
      <c r="AR11" s="93">
        <f t="shared" si="20"/>
        <v>0</v>
      </c>
      <c r="AS11" s="25"/>
      <c r="AT11" s="25"/>
      <c r="AV11" s="91" t="s">
        <v>38</v>
      </c>
      <c r="AW11" s="97">
        <f>SUM(AW12:AW15)</f>
        <v>0</v>
      </c>
      <c r="AX11" s="97">
        <f t="shared" ref="AX11:BH11" si="26">SUM(AX12:AX15)</f>
        <v>0</v>
      </c>
      <c r="AY11" s="97">
        <f t="shared" si="26"/>
        <v>0</v>
      </c>
      <c r="AZ11" s="97">
        <f t="shared" si="26"/>
        <v>0</v>
      </c>
      <c r="BA11" s="97">
        <f t="shared" si="26"/>
        <v>0</v>
      </c>
      <c r="BB11" s="97">
        <f t="shared" si="26"/>
        <v>0</v>
      </c>
      <c r="BC11" s="97">
        <f t="shared" si="26"/>
        <v>0</v>
      </c>
      <c r="BD11" s="97">
        <f t="shared" si="26"/>
        <v>0</v>
      </c>
      <c r="BE11" s="97">
        <f t="shared" si="26"/>
        <v>0</v>
      </c>
      <c r="BF11" s="97">
        <f t="shared" si="26"/>
        <v>0</v>
      </c>
      <c r="BG11" s="97">
        <f t="shared" si="26"/>
        <v>0</v>
      </c>
      <c r="BH11" s="97">
        <f t="shared" si="26"/>
        <v>0</v>
      </c>
      <c r="BI11" s="93">
        <f t="shared" ref="BI11:BI16" si="27">SUM(AW11:BH11)</f>
        <v>0</v>
      </c>
      <c r="BJ11" s="25"/>
      <c r="BK11" s="139">
        <v>10</v>
      </c>
    </row>
    <row r="12" spans="1:63" x14ac:dyDescent="0.3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18"/>
        <v>0</v>
      </c>
      <c r="P12" s="15" t="s">
        <v>39</v>
      </c>
      <c r="Q12" s="22">
        <f>SUMIFS('Gastos 19'!$F:$F,'Gastos 19'!$E:$E,'Cuenta Resultados'!Q2,'Gastos 19'!$A:$A,'Cuenta Resultados'!$P$12)</f>
        <v>140</v>
      </c>
      <c r="R12" s="22">
        <f>SUMIFS('Gastos 19'!$F:$F,'Gastos 19'!$E:$E,'Cuenta Resultados'!R2,'Gastos 19'!$A:$A,'Cuenta Resultados'!$P$12)</f>
        <v>100</v>
      </c>
      <c r="S12" s="22">
        <f>SUMIFS('Gastos 19'!$F:$F,'Gastos 19'!$E:$E,'Cuenta Resultados'!S2,'Gastos 19'!$A:$A,'Cuenta Resultados'!$P$12)</f>
        <v>100</v>
      </c>
      <c r="T12" s="22">
        <f>SUMIFS('Gastos 19'!$F:$F,'Gastos 19'!$E:$E,'Cuenta Resultados'!T2,'Gastos 19'!$A:$A,'Cuenta Resultados'!$P$12)</f>
        <v>100</v>
      </c>
      <c r="U12" s="22">
        <f>SUMIFS('Gastos 19'!$F:$F,'Gastos 19'!$E:$E,'Cuenta Resultados'!U2,'Gastos 19'!$A:$A,'Cuenta Resultados'!$P$12)</f>
        <v>140</v>
      </c>
      <c r="V12" s="22">
        <f>SUMIFS('Gastos 19'!$F:$F,'Gastos 19'!$E:$E,'Cuenta Resultados'!V2,'Gastos 19'!$A:$A,'Cuenta Resultados'!$P$12)</f>
        <v>140</v>
      </c>
      <c r="W12" s="22">
        <f>SUMIFS('Gastos 19'!$F:$F,'Gastos 19'!$E:$E,'Cuenta Resultados'!W2,'Gastos 19'!$A:$A,'Cuenta Resultados'!$P$12)</f>
        <v>140</v>
      </c>
      <c r="X12" s="22">
        <f>SUMIFS('Gastos 19'!$F:$F,'Gastos 19'!$E:$E,'Cuenta Resultados'!X2,'Gastos 19'!$A:$A,'Cuenta Resultados'!$P$12)</f>
        <v>180</v>
      </c>
      <c r="Y12" s="22">
        <f>SUMIFS('Gastos 19'!$F:$F,'Gastos 19'!$E:$E,'Cuenta Resultados'!Y2,'Gastos 19'!$A:$A,'Cuenta Resultados'!$P$12)</f>
        <v>260</v>
      </c>
      <c r="Z12" s="22">
        <f>SUMIFS('Gastos 19'!$F:$F,'Gastos 19'!$E:$E,'Cuenta Resultados'!Z2,'Gastos 19'!$A:$A,'Cuenta Resultados'!$P$12)</f>
        <v>260</v>
      </c>
      <c r="AA12" s="22">
        <f>SUMIFS('Gastos 19'!$F:$F,'Gastos 19'!$E:$E,'Cuenta Resultados'!AA2,'Gastos 19'!$A:$A,'Cuenta Resultados'!$P$12)</f>
        <v>260</v>
      </c>
      <c r="AB12" s="22">
        <f>SUMIFS('Gastos 19'!$F:$F,'Gastos 19'!$E:$E,'Cuenta Resultados'!AB2,'Gastos 19'!$A:$A,'Cuenta Resultados'!$P$12)</f>
        <v>260</v>
      </c>
      <c r="AC12" s="29">
        <f t="shared" si="19"/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20"/>
        <v>0</v>
      </c>
      <c r="AS12" s="25"/>
      <c r="AT12" s="25"/>
      <c r="AV12" s="15" t="s">
        <v>39</v>
      </c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93">
        <f t="shared" si="27"/>
        <v>0</v>
      </c>
      <c r="BJ12" s="25"/>
    </row>
    <row r="13" spans="1:63" x14ac:dyDescent="0.35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18"/>
        <v>0</v>
      </c>
      <c r="P13" s="20" t="s">
        <v>60</v>
      </c>
      <c r="Q13" s="22">
        <f>SUMIFS('Gastos 19'!$F:$F,'Gastos 19'!$E:$E,'Cuenta Resultados'!Q2,'Gastos 19'!$A:$A,'Cuenta Resultados'!$P$13)</f>
        <v>40</v>
      </c>
      <c r="R13" s="22">
        <f>SUMIFS('Gastos 19'!$F:$F,'Gastos 19'!$E:$E,'Cuenta Resultados'!R2,'Gastos 19'!$A:$A,'Cuenta Resultados'!$P$13)</f>
        <v>80</v>
      </c>
      <c r="S13" s="22">
        <f>SUMIFS('Gastos 19'!$F:$F,'Gastos 19'!$E:$E,'Cuenta Resultados'!S2,'Gastos 19'!$A:$A,'Cuenta Resultados'!$P$13)</f>
        <v>70</v>
      </c>
      <c r="T13" s="22">
        <f>SUMIFS('Gastos 19'!$F:$F,'Gastos 19'!$E:$E,'Cuenta Resultados'!T2,'Gastos 19'!$A:$A,'Cuenta Resultados'!$P$13)</f>
        <v>80</v>
      </c>
      <c r="U13" s="22">
        <f>SUMIFS('Gastos 19'!$F:$F,'Gastos 19'!$E:$E,'Cuenta Resultados'!U2,'Gastos 19'!$A:$A,'Cuenta Resultados'!$P$13)</f>
        <v>100</v>
      </c>
      <c r="V13" s="22">
        <f>SUMIFS('Gastos 19'!$F:$F,'Gastos 19'!$E:$E,'Cuenta Resultados'!V2,'Gastos 19'!$A:$A,'Cuenta Resultados'!$P$13)</f>
        <v>200</v>
      </c>
      <c r="W13" s="22">
        <f>SUMIFS('Gastos 19'!$F:$F,'Gastos 19'!$E:$E,'Cuenta Resultados'!W2,'Gastos 19'!$A:$A,'Cuenta Resultados'!$P$13)</f>
        <v>200</v>
      </c>
      <c r="X13" s="22">
        <f>SUMIFS('Gastos 19'!$F:$F,'Gastos 19'!$E:$E,'Cuenta Resultados'!X2,'Gastos 19'!$A:$A,'Cuenta Resultados'!$P$13)</f>
        <v>500</v>
      </c>
      <c r="Y13" s="22">
        <f>SUMIFS('Gastos 19'!$F:$F,'Gastos 19'!$E:$E,'Cuenta Resultados'!Y2,'Gastos 19'!$A:$A,'Cuenta Resultados'!$P$13)</f>
        <v>100</v>
      </c>
      <c r="Z13" s="22">
        <f>SUMIFS('Gastos 19'!$F:$F,'Gastos 19'!$E:$E,'Cuenta Resultados'!Z2,'Gastos 19'!$A:$A,'Cuenta Resultados'!$P$13)</f>
        <v>100</v>
      </c>
      <c r="AA13" s="22">
        <f>SUMIFS('Gastos 19'!$F:$F,'Gastos 19'!$E:$E,'Cuenta Resultados'!AA2,'Gastos 19'!$A:$A,'Cuenta Resultados'!$P$13)</f>
        <v>100</v>
      </c>
      <c r="AB13" s="22">
        <f>SUMIFS('Gastos 19'!$F:$F,'Gastos 19'!$E:$E,'Cuenta Resultados'!AB2,'Gastos 19'!$A:$A,'Cuenta Resultados'!$P$13)</f>
        <v>100</v>
      </c>
      <c r="AC13" s="29">
        <f t="shared" si="19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20"/>
        <v>0</v>
      </c>
      <c r="AS13" s="25"/>
      <c r="AT13" s="25"/>
      <c r="AV13" s="20" t="s">
        <v>60</v>
      </c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93">
        <f t="shared" si="27"/>
        <v>0</v>
      </c>
      <c r="BJ13" s="25"/>
    </row>
    <row r="14" spans="1:63" x14ac:dyDescent="0.35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18"/>
        <v>0</v>
      </c>
      <c r="P14" s="15" t="s">
        <v>61</v>
      </c>
      <c r="Q14" s="22">
        <f>SUMIFS('Gastos 19'!$F:$F,'Gastos 19'!$E:$E,'Cuenta Resultados'!Q2,'Gastos 19'!$A:$A,'Cuenta Resultados'!$P$14)</f>
        <v>600</v>
      </c>
      <c r="R14" s="22">
        <f>SUMIFS('Gastos 19'!$F:$F,'Gastos 19'!$E:$E,'Cuenta Resultados'!R2,'Gastos 19'!$A:$A,'Cuenta Resultados'!$P$14)</f>
        <v>1000</v>
      </c>
      <c r="S14" s="22">
        <f>SUMIFS('Gastos 19'!$F:$F,'Gastos 19'!$E:$E,'Cuenta Resultados'!S2,'Gastos 19'!$A:$A,'Cuenta Resultados'!$P$14)</f>
        <v>1500</v>
      </c>
      <c r="T14" s="22">
        <f>SUMIFS('Gastos 19'!$F:$F,'Gastos 19'!$E:$E,'Cuenta Resultados'!T2,'Gastos 19'!$A:$A,'Cuenta Resultados'!$P$14)</f>
        <v>1000</v>
      </c>
      <c r="U14" s="22">
        <f>SUMIFS('Gastos 19'!$F:$F,'Gastos 19'!$E:$E,'Cuenta Resultados'!U2,'Gastos 19'!$A:$A,'Cuenta Resultados'!$P$14)</f>
        <v>700</v>
      </c>
      <c r="V14" s="22">
        <f>SUMIFS('Gastos 19'!$F:$F,'Gastos 19'!$E:$E,'Cuenta Resultados'!V2,'Gastos 19'!$A:$A,'Cuenta Resultados'!$P$14)</f>
        <v>1200</v>
      </c>
      <c r="W14" s="22">
        <f>SUMIFS('Gastos 19'!$F:$F,'Gastos 19'!$E:$E,'Cuenta Resultados'!W2,'Gastos 19'!$A:$A,'Cuenta Resultados'!$P$14)</f>
        <v>700</v>
      </c>
      <c r="X14" s="22">
        <f>SUMIFS('Gastos 19'!$F:$F,'Gastos 19'!$E:$E,'Cuenta Resultados'!X2,'Gastos 19'!$A:$A,'Cuenta Resultados'!$P$14)</f>
        <v>1000</v>
      </c>
      <c r="Y14" s="22">
        <f>SUMIFS('Gastos 19'!$F:$F,'Gastos 19'!$E:$E,'Cuenta Resultados'!Y2,'Gastos 19'!$A:$A,'Cuenta Resultados'!$P$14)</f>
        <v>800</v>
      </c>
      <c r="Z14" s="22">
        <f>SUMIFS('Gastos 19'!$F:$F,'Gastos 19'!$E:$E,'Cuenta Resultados'!Z2,'Gastos 19'!$A:$A,'Cuenta Resultados'!$P$14)</f>
        <v>800</v>
      </c>
      <c r="AA14" s="22">
        <f>SUMIFS('Gastos 19'!$F:$F,'Gastos 19'!$E:$E,'Cuenta Resultados'!AA2,'Gastos 19'!$A:$A,'Cuenta Resultados'!$P$14)</f>
        <v>800</v>
      </c>
      <c r="AB14" s="22">
        <f>SUMIFS('Gastos 19'!$F:$F,'Gastos 19'!$E:$E,'Cuenta Resultados'!AB2,'Gastos 19'!$A:$A,'Cuenta Resultados'!$P$14)</f>
        <v>800</v>
      </c>
      <c r="AC14" s="29">
        <f t="shared" si="19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20"/>
        <v>0</v>
      </c>
      <c r="AS14" s="25"/>
      <c r="AT14" s="25"/>
      <c r="AU14" t="s">
        <v>238</v>
      </c>
      <c r="AV14" s="15" t="s">
        <v>61</v>
      </c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93">
        <f t="shared" si="27"/>
        <v>0</v>
      </c>
      <c r="BJ14" s="25"/>
    </row>
    <row r="15" spans="1:63" x14ac:dyDescent="0.35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18"/>
        <v>0</v>
      </c>
      <c r="P15" s="20" t="s">
        <v>62</v>
      </c>
      <c r="Q15" s="22">
        <f>SUMIFS('Gastos 19'!$F:$F,'Gastos 19'!$E:$E,'Cuenta Resultados'!Q2,'Gastos 19'!$A:$A,'Cuenta Resultados'!$P$15)</f>
        <v>350</v>
      </c>
      <c r="R15" s="22">
        <f>SUMIFS('Gastos 19'!$F:$F,'Gastos 19'!$E:$E,'Cuenta Resultados'!R2,'Gastos 19'!$A:$A,'Cuenta Resultados'!$P$15)</f>
        <v>550</v>
      </c>
      <c r="S15" s="22">
        <f>SUMIFS('Gastos 19'!$F:$F,'Gastos 19'!$E:$E,'Cuenta Resultados'!S2,'Gastos 19'!$A:$A,'Cuenta Resultados'!$P$15)</f>
        <v>550</v>
      </c>
      <c r="T15" s="22">
        <f>SUMIFS('Gastos 19'!$F:$F,'Gastos 19'!$E:$E,'Cuenta Resultados'!T2,'Gastos 19'!$A:$A,'Cuenta Resultados'!$P$15)</f>
        <v>1050</v>
      </c>
      <c r="U15" s="22">
        <f>SUMIFS('Gastos 19'!$F:$F,'Gastos 19'!$E:$E,'Cuenta Resultados'!U2,'Gastos 19'!$A:$A,'Cuenta Resultados'!$P$15)</f>
        <v>1100</v>
      </c>
      <c r="V15" s="22">
        <f>SUMIFS('Gastos 19'!$F:$F,'Gastos 19'!$E:$E,'Cuenta Resultados'!V2,'Gastos 19'!$A:$A,'Cuenta Resultados'!$P$15)</f>
        <v>1800</v>
      </c>
      <c r="W15" s="22">
        <f>SUMIFS('Gastos 19'!$F:$F,'Gastos 19'!$E:$E,'Cuenta Resultados'!W2,'Gastos 19'!$A:$A,'Cuenta Resultados'!$P$15)</f>
        <v>1200</v>
      </c>
      <c r="X15" s="22">
        <f>SUMIFS('Gastos 19'!$F:$F,'Gastos 19'!$E:$E,'Cuenta Resultados'!X2,'Gastos 19'!$A:$A,'Cuenta Resultados'!$P$15)</f>
        <v>2400</v>
      </c>
      <c r="Y15" s="22">
        <f>SUMIFS('Gastos 19'!$F:$F,'Gastos 19'!$E:$E,'Cuenta Resultados'!Y2,'Gastos 19'!$A:$A,'Cuenta Resultados'!$P$15)</f>
        <v>1100</v>
      </c>
      <c r="Z15" s="22">
        <f>SUMIFS('Gastos 19'!$F:$F,'Gastos 19'!$E:$E,'Cuenta Resultados'!Z2,'Gastos 19'!$A:$A,'Cuenta Resultados'!$P$15)</f>
        <v>1100</v>
      </c>
      <c r="AA15" s="22">
        <f>SUMIFS('Gastos 19'!$F:$F,'Gastos 19'!$E:$E,'Cuenta Resultados'!AA2,'Gastos 19'!$A:$A,'Cuenta Resultados'!$P$15)</f>
        <v>1100</v>
      </c>
      <c r="AB15" s="22">
        <f>SUMIFS('Gastos 19'!$F:$F,'Gastos 19'!$E:$E,'Cuenta Resultados'!AB2,'Gastos 19'!$A:$A,'Cuenta Resultados'!$P$15)</f>
        <v>1100</v>
      </c>
      <c r="AC15" s="29">
        <f t="shared" si="19"/>
        <v>13400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20"/>
        <v>0</v>
      </c>
      <c r="AS15" s="25"/>
      <c r="AT15" s="25"/>
      <c r="AV15" s="20" t="s">
        <v>62</v>
      </c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93">
        <f t="shared" si="27"/>
        <v>0</v>
      </c>
      <c r="BJ15" s="25"/>
    </row>
    <row r="16" spans="1:63" x14ac:dyDescent="0.35">
      <c r="A16" s="16" t="s">
        <v>40</v>
      </c>
      <c r="B16" s="17">
        <f t="shared" ref="B16:M16" si="28">B6-B9-B11</f>
        <v>0</v>
      </c>
      <c r="C16" s="17">
        <f t="shared" si="28"/>
        <v>0</v>
      </c>
      <c r="D16" s="17">
        <f t="shared" si="28"/>
        <v>0</v>
      </c>
      <c r="E16" s="17">
        <f t="shared" si="28"/>
        <v>0</v>
      </c>
      <c r="F16" s="17">
        <f t="shared" si="28"/>
        <v>0</v>
      </c>
      <c r="G16" s="17">
        <f t="shared" si="28"/>
        <v>0</v>
      </c>
      <c r="H16" s="17">
        <f t="shared" si="28"/>
        <v>0</v>
      </c>
      <c r="I16" s="17">
        <f t="shared" si="28"/>
        <v>0</v>
      </c>
      <c r="J16" s="17">
        <f t="shared" si="28"/>
        <v>0</v>
      </c>
      <c r="K16" s="17">
        <f t="shared" si="28"/>
        <v>0</v>
      </c>
      <c r="L16" s="17">
        <f t="shared" si="28"/>
        <v>0</v>
      </c>
      <c r="M16" s="17">
        <f t="shared" si="28"/>
        <v>0</v>
      </c>
      <c r="N16" s="24">
        <f t="shared" si="18"/>
        <v>0</v>
      </c>
      <c r="P16" s="16" t="s">
        <v>40</v>
      </c>
      <c r="Q16" s="17">
        <f t="shared" ref="Q16:AB16" si="29">Q6-Q9-Q11</f>
        <v>16804</v>
      </c>
      <c r="R16" s="17">
        <f t="shared" si="29"/>
        <v>8661</v>
      </c>
      <c r="S16" s="17">
        <f t="shared" si="29"/>
        <v>-217</v>
      </c>
      <c r="T16" s="17">
        <f t="shared" si="29"/>
        <v>102</v>
      </c>
      <c r="U16" s="17">
        <f t="shared" si="29"/>
        <v>-1964</v>
      </c>
      <c r="V16" s="17">
        <f t="shared" si="29"/>
        <v>-2504</v>
      </c>
      <c r="W16" s="17">
        <f t="shared" si="29"/>
        <v>4562</v>
      </c>
      <c r="X16" s="17">
        <f t="shared" si="29"/>
        <v>-5544</v>
      </c>
      <c r="Y16" s="17">
        <f t="shared" si="29"/>
        <v>6476</v>
      </c>
      <c r="Z16" s="17">
        <f t="shared" si="29"/>
        <v>2108</v>
      </c>
      <c r="AA16" s="17">
        <f t="shared" si="29"/>
        <v>-1444</v>
      </c>
      <c r="AB16" s="17">
        <f t="shared" si="29"/>
        <v>2332</v>
      </c>
      <c r="AC16" s="24">
        <f t="shared" si="19"/>
        <v>29372</v>
      </c>
      <c r="AE16" s="16" t="s">
        <v>40</v>
      </c>
      <c r="AF16" s="17">
        <f t="shared" ref="AF16:AQ16" si="30">AF6-AF9-AF11</f>
        <v>23099.1</v>
      </c>
      <c r="AG16" s="17">
        <f t="shared" si="30"/>
        <v>14119.650000000001</v>
      </c>
      <c r="AH16" s="17">
        <f t="shared" si="30"/>
        <v>5848.4500000000007</v>
      </c>
      <c r="AI16" s="17">
        <f t="shared" si="30"/>
        <v>5956.7999999999993</v>
      </c>
      <c r="AJ16" s="17">
        <f t="shared" si="30"/>
        <v>2102.3999999999996</v>
      </c>
      <c r="AK16" s="17">
        <f t="shared" si="30"/>
        <v>3281.3999999999996</v>
      </c>
      <c r="AL16" s="17">
        <f t="shared" si="30"/>
        <v>9204.7999999999993</v>
      </c>
      <c r="AM16" s="17">
        <f t="shared" si="30"/>
        <v>1171.3999999999996</v>
      </c>
      <c r="AN16" s="17">
        <f t="shared" si="30"/>
        <v>12216.400000000001</v>
      </c>
      <c r="AO16" s="17">
        <f t="shared" si="30"/>
        <v>7193.2000000000007</v>
      </c>
      <c r="AP16" s="17">
        <f t="shared" si="30"/>
        <v>3108.3999999999996</v>
      </c>
      <c r="AQ16" s="17">
        <f t="shared" si="30"/>
        <v>7450.7999999999993</v>
      </c>
      <c r="AR16" s="24">
        <f t="shared" si="20"/>
        <v>94752.8</v>
      </c>
      <c r="AS16" s="25"/>
      <c r="AT16" s="25"/>
      <c r="AV16" s="16" t="s">
        <v>40</v>
      </c>
      <c r="AW16" s="17">
        <f t="shared" ref="AW16:BH16" ca="1" si="31">AW6-AW9-AW11</f>
        <v>26275.52</v>
      </c>
      <c r="AX16" s="17">
        <f t="shared" ca="1" si="31"/>
        <v>19462.68</v>
      </c>
      <c r="AY16" s="17">
        <f t="shared" ca="1" si="31"/>
        <v>7909.0499999999993</v>
      </c>
      <c r="AZ16" s="17">
        <f t="shared" ca="1" si="31"/>
        <v>8014.880000000001</v>
      </c>
      <c r="BA16" s="17">
        <f t="shared" ca="1" si="31"/>
        <v>2534.7200000000003</v>
      </c>
      <c r="BB16" s="17">
        <f t="shared" ca="1" si="31"/>
        <v>5419.48</v>
      </c>
      <c r="BC16" s="17">
        <f t="shared" ca="1" si="31"/>
        <v>11922.239999999998</v>
      </c>
      <c r="BD16" s="17">
        <f t="shared" ca="1" si="31"/>
        <v>2480.9599999999991</v>
      </c>
      <c r="BE16" s="17">
        <f t="shared" ca="1" si="31"/>
        <v>16722.560000000001</v>
      </c>
      <c r="BF16" s="17">
        <f t="shared" ca="1" si="31"/>
        <v>8006.6399999999994</v>
      </c>
      <c r="BG16" s="17">
        <f t="shared" ca="1" si="31"/>
        <v>3703.84</v>
      </c>
      <c r="BH16" s="17">
        <f t="shared" ca="1" si="31"/>
        <v>8386.08</v>
      </c>
      <c r="BI16" s="24">
        <f t="shared" ca="1" si="27"/>
        <v>120838.65</v>
      </c>
      <c r="BJ16" s="25"/>
    </row>
    <row r="17" spans="1:62" x14ac:dyDescent="0.35">
      <c r="A17" s="19"/>
      <c r="B17" s="21" t="e">
        <f>B16/B3</f>
        <v>#DIV/0!</v>
      </c>
      <c r="C17" s="21" t="e">
        <f t="shared" ref="C17:M17" si="32">C16/C3</f>
        <v>#DIV/0!</v>
      </c>
      <c r="D17" s="21" t="e">
        <f t="shared" si="32"/>
        <v>#DIV/0!</v>
      </c>
      <c r="E17" s="21" t="e">
        <f t="shared" si="32"/>
        <v>#DIV/0!</v>
      </c>
      <c r="F17" s="21" t="e">
        <f t="shared" si="32"/>
        <v>#DIV/0!</v>
      </c>
      <c r="G17" s="21" t="e">
        <f t="shared" si="32"/>
        <v>#DIV/0!</v>
      </c>
      <c r="H17" s="21" t="e">
        <f t="shared" si="32"/>
        <v>#DIV/0!</v>
      </c>
      <c r="I17" s="21" t="e">
        <f t="shared" si="32"/>
        <v>#DIV/0!</v>
      </c>
      <c r="J17" s="21" t="e">
        <f t="shared" si="32"/>
        <v>#DIV/0!</v>
      </c>
      <c r="K17" s="21" t="e">
        <f t="shared" si="32"/>
        <v>#DIV/0!</v>
      </c>
      <c r="L17" s="21" t="e">
        <f t="shared" si="32"/>
        <v>#DIV/0!</v>
      </c>
      <c r="M17" s="21" t="e">
        <f t="shared" si="32"/>
        <v>#DIV/0!</v>
      </c>
      <c r="N17" s="47"/>
      <c r="P17" s="19"/>
      <c r="Q17" s="21">
        <f>Q16/Q3</f>
        <v>0.68773021199967255</v>
      </c>
      <c r="R17" s="21">
        <f t="shared" ref="R17:AB17" si="33">R16/R3</f>
        <v>0.53492681119140262</v>
      </c>
      <c r="S17" s="21">
        <f t="shared" si="33"/>
        <v>-2.106182665243133E-2</v>
      </c>
      <c r="T17" s="21">
        <f t="shared" si="33"/>
        <v>9.4165435745937956E-3</v>
      </c>
      <c r="U17" s="21">
        <f t="shared" si="33"/>
        <v>-0.31800518134715028</v>
      </c>
      <c r="V17" s="21">
        <f t="shared" si="33"/>
        <v>-0.32792037716081718</v>
      </c>
      <c r="W17" s="21">
        <f t="shared" si="33"/>
        <v>0.36933290155440412</v>
      </c>
      <c r="X17" s="21">
        <f t="shared" si="33"/>
        <v>-0.88903143040410515</v>
      </c>
      <c r="Y17" s="21">
        <f t="shared" si="33"/>
        <v>0.44551458447991193</v>
      </c>
      <c r="Z17" s="21">
        <f t="shared" si="33"/>
        <v>0.2073170731707317</v>
      </c>
      <c r="AA17" s="21">
        <f t="shared" si="33"/>
        <v>-0.21825876662636035</v>
      </c>
      <c r="AB17" s="21">
        <f t="shared" si="33"/>
        <v>0.22440338722093919</v>
      </c>
      <c r="AC17" s="47"/>
      <c r="AE17" s="19"/>
      <c r="AF17" s="21">
        <f>AF16/AF3</f>
        <v>0.82205835774099523</v>
      </c>
      <c r="AG17" s="21">
        <f t="shared" ref="AG17:AQ17" si="34">AG16/AG3</f>
        <v>0.75831983952437343</v>
      </c>
      <c r="AH17" s="21">
        <f t="shared" si="34"/>
        <v>0.49360464870932486</v>
      </c>
      <c r="AI17" s="21">
        <f t="shared" si="34"/>
        <v>0.47819664761415448</v>
      </c>
      <c r="AJ17" s="21">
        <f t="shared" si="34"/>
        <v>0.29601261545393104</v>
      </c>
      <c r="AK17" s="21">
        <f t="shared" si="34"/>
        <v>0.37367617919693896</v>
      </c>
      <c r="AL17" s="21">
        <f t="shared" si="34"/>
        <v>0.64800630772696555</v>
      </c>
      <c r="AM17" s="21">
        <f t="shared" si="34"/>
        <v>0.1633432802521125</v>
      </c>
      <c r="AN17" s="21">
        <f t="shared" si="34"/>
        <v>0.73080328300351749</v>
      </c>
      <c r="AO17" s="21">
        <f t="shared" si="34"/>
        <v>0.6151609482434236</v>
      </c>
      <c r="AP17" s="21">
        <f t="shared" si="34"/>
        <v>0.4085484464539193</v>
      </c>
      <c r="AQ17" s="21">
        <f t="shared" si="34"/>
        <v>0.62345617029822264</v>
      </c>
      <c r="AR17" s="47"/>
      <c r="AS17" s="25"/>
      <c r="AT17" s="25"/>
      <c r="AV17" s="19"/>
      <c r="AW17" s="21">
        <f ca="1">AW16/AW3</f>
        <v>0.84013055578292539</v>
      </c>
      <c r="AX17" s="21">
        <f t="shared" ref="AX17:BH17" ca="1" si="35">AX16/AX3</f>
        <v>0.81220798341420908</v>
      </c>
      <c r="AY17" s="21">
        <f t="shared" ca="1" si="35"/>
        <v>0.56862618223386929</v>
      </c>
      <c r="AZ17" s="21">
        <f t="shared" ca="1" si="35"/>
        <v>0.55218369011662516</v>
      </c>
      <c r="BA17" s="21">
        <f t="shared" ca="1" si="35"/>
        <v>0.33640533423936125</v>
      </c>
      <c r="BB17" s="21">
        <f t="shared" ca="1" si="35"/>
        <v>0.49631301124229354</v>
      </c>
      <c r="BC17" s="21">
        <f t="shared" ca="1" si="35"/>
        <v>0.70453084225256224</v>
      </c>
      <c r="BD17" s="21">
        <f t="shared" ca="1" si="35"/>
        <v>0.29253292080141863</v>
      </c>
      <c r="BE17" s="21">
        <f t="shared" ca="1" si="35"/>
        <v>0.78796149003701721</v>
      </c>
      <c r="BF17" s="21">
        <f t="shared" ca="1" si="35"/>
        <v>0.64019113047149356</v>
      </c>
      <c r="BG17" s="21">
        <f t="shared" ca="1" si="35"/>
        <v>0.45147638179194133</v>
      </c>
      <c r="BH17" s="21">
        <f t="shared" ca="1" si="35"/>
        <v>0.65078596438948078</v>
      </c>
      <c r="BI17" s="47"/>
      <c r="BJ17" s="25"/>
    </row>
    <row r="18" spans="1:62" x14ac:dyDescent="0.3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  <c r="AS18" s="25"/>
      <c r="AT18" s="25"/>
      <c r="AV18" s="19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47"/>
      <c r="BJ18" s="25"/>
    </row>
    <row r="19" spans="1:62" x14ac:dyDescent="0.35">
      <c r="A19" s="83" t="s">
        <v>63</v>
      </c>
      <c r="B19" s="84">
        <f>B4+B9+B11</f>
        <v>0</v>
      </c>
      <c r="C19" s="84">
        <f t="shared" ref="C19:N19" si="36">C4+C9+C11</f>
        <v>0</v>
      </c>
      <c r="D19" s="84">
        <f t="shared" si="36"/>
        <v>0</v>
      </c>
      <c r="E19" s="84">
        <f t="shared" si="36"/>
        <v>0</v>
      </c>
      <c r="F19" s="84">
        <f t="shared" si="36"/>
        <v>0</v>
      </c>
      <c r="G19" s="84">
        <f t="shared" si="36"/>
        <v>0</v>
      </c>
      <c r="H19" s="84">
        <f t="shared" si="36"/>
        <v>0</v>
      </c>
      <c r="I19" s="84">
        <f t="shared" si="36"/>
        <v>0</v>
      </c>
      <c r="J19" s="84">
        <f t="shared" si="36"/>
        <v>0</v>
      </c>
      <c r="K19" s="84">
        <f t="shared" si="36"/>
        <v>0</v>
      </c>
      <c r="L19" s="84">
        <f t="shared" si="36"/>
        <v>0</v>
      </c>
      <c r="M19" s="84">
        <f t="shared" si="36"/>
        <v>0</v>
      </c>
      <c r="N19" s="84">
        <f t="shared" si="36"/>
        <v>0</v>
      </c>
      <c r="P19" s="43" t="s">
        <v>63</v>
      </c>
      <c r="Q19" s="44">
        <f>Q4+Q9+Q11</f>
        <v>7630</v>
      </c>
      <c r="R19" s="44">
        <f t="shared" ref="R19:AC19" si="37">R4+R9+R11</f>
        <v>7530</v>
      </c>
      <c r="S19" s="44">
        <f t="shared" si="37"/>
        <v>10520</v>
      </c>
      <c r="T19" s="44">
        <f t="shared" si="37"/>
        <v>10730</v>
      </c>
      <c r="U19" s="44">
        <f t="shared" si="37"/>
        <v>8140</v>
      </c>
      <c r="V19" s="44">
        <f t="shared" si="37"/>
        <v>10140</v>
      </c>
      <c r="W19" s="44">
        <f t="shared" si="37"/>
        <v>7790</v>
      </c>
      <c r="X19" s="44">
        <f t="shared" si="37"/>
        <v>11780</v>
      </c>
      <c r="Y19" s="44">
        <f t="shared" si="37"/>
        <v>8060</v>
      </c>
      <c r="Z19" s="44">
        <f t="shared" si="37"/>
        <v>8060</v>
      </c>
      <c r="AA19" s="44">
        <f t="shared" si="37"/>
        <v>8060</v>
      </c>
      <c r="AB19" s="44">
        <f t="shared" si="37"/>
        <v>8060</v>
      </c>
      <c r="AC19" s="44">
        <f t="shared" si="37"/>
        <v>106500</v>
      </c>
      <c r="AE19" s="89" t="s">
        <v>63</v>
      </c>
      <c r="AF19" s="90">
        <f>AF4+AF9+AF11</f>
        <v>5000</v>
      </c>
      <c r="AG19" s="90">
        <f t="shared" ref="AG19:AR19" si="38">AG4+AG9+AG11</f>
        <v>4500</v>
      </c>
      <c r="AH19" s="90">
        <f t="shared" si="38"/>
        <v>6000</v>
      </c>
      <c r="AI19" s="90">
        <f t="shared" si="38"/>
        <v>6500</v>
      </c>
      <c r="AJ19" s="90">
        <f t="shared" si="38"/>
        <v>5000</v>
      </c>
      <c r="AK19" s="90">
        <f t="shared" si="38"/>
        <v>5500</v>
      </c>
      <c r="AL19" s="90">
        <f t="shared" si="38"/>
        <v>5000</v>
      </c>
      <c r="AM19" s="90">
        <f t="shared" si="38"/>
        <v>6000</v>
      </c>
      <c r="AN19" s="90">
        <f t="shared" si="38"/>
        <v>4500</v>
      </c>
      <c r="AO19" s="90">
        <f t="shared" si="38"/>
        <v>4500</v>
      </c>
      <c r="AP19" s="90">
        <f t="shared" si="38"/>
        <v>4500</v>
      </c>
      <c r="AQ19" s="90">
        <f t="shared" si="38"/>
        <v>4500</v>
      </c>
      <c r="AR19" s="90">
        <f t="shared" si="38"/>
        <v>61500</v>
      </c>
      <c r="AS19" s="135"/>
      <c r="AT19" s="135"/>
      <c r="AV19" s="89" t="s">
        <v>63</v>
      </c>
      <c r="AW19" s="90">
        <f>AW4+AW9+AW11</f>
        <v>5000</v>
      </c>
      <c r="AX19" s="90">
        <f t="shared" ref="AX19:BI19" si="39">AX4+AX9+AX11</f>
        <v>4500</v>
      </c>
      <c r="AY19" s="90">
        <f t="shared" si="39"/>
        <v>6000</v>
      </c>
      <c r="AZ19" s="90">
        <f t="shared" si="39"/>
        <v>6500</v>
      </c>
      <c r="BA19" s="90">
        <f t="shared" si="39"/>
        <v>5000</v>
      </c>
      <c r="BB19" s="90">
        <f t="shared" si="39"/>
        <v>5500</v>
      </c>
      <c r="BC19" s="90">
        <f t="shared" si="39"/>
        <v>5000</v>
      </c>
      <c r="BD19" s="90">
        <f t="shared" si="39"/>
        <v>6000</v>
      </c>
      <c r="BE19" s="90">
        <f t="shared" si="39"/>
        <v>4500</v>
      </c>
      <c r="BF19" s="90">
        <f t="shared" si="39"/>
        <v>4500</v>
      </c>
      <c r="BG19" s="90">
        <f t="shared" si="39"/>
        <v>4500</v>
      </c>
      <c r="BH19" s="90">
        <f t="shared" si="39"/>
        <v>4500</v>
      </c>
      <c r="BI19" s="90">
        <f t="shared" si="39"/>
        <v>61500</v>
      </c>
      <c r="BJ19" s="135"/>
    </row>
    <row r="20" spans="1:62" x14ac:dyDescent="0.35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  <c r="AS20" s="25"/>
      <c r="AT20" s="25"/>
      <c r="AV20" s="7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9"/>
      <c r="BJ20" s="25"/>
    </row>
    <row r="21" spans="1:62" x14ac:dyDescent="0.35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40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41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42">SUM(AF21:AQ21)</f>
        <v>0</v>
      </c>
      <c r="AS21" s="25"/>
      <c r="AT21" s="25"/>
      <c r="AV21" s="98" t="s">
        <v>41</v>
      </c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9">
        <f t="shared" ref="BI21:BI22" si="43">SUM(AW21:BH21)</f>
        <v>0</v>
      </c>
      <c r="BJ21" s="25"/>
    </row>
    <row r="22" spans="1:62" x14ac:dyDescent="0.35">
      <c r="A22" s="5" t="s">
        <v>42</v>
      </c>
      <c r="B22" s="6">
        <f t="shared" ref="B22:M22" si="44">B16-B21</f>
        <v>0</v>
      </c>
      <c r="C22" s="6">
        <f t="shared" si="44"/>
        <v>0</v>
      </c>
      <c r="D22" s="6">
        <f t="shared" si="44"/>
        <v>0</v>
      </c>
      <c r="E22" s="6">
        <f t="shared" si="44"/>
        <v>0</v>
      </c>
      <c r="F22" s="6">
        <f t="shared" si="44"/>
        <v>0</v>
      </c>
      <c r="G22" s="6">
        <f t="shared" si="44"/>
        <v>0</v>
      </c>
      <c r="H22" s="6">
        <f t="shared" si="44"/>
        <v>0</v>
      </c>
      <c r="I22" s="6">
        <f t="shared" si="44"/>
        <v>0</v>
      </c>
      <c r="J22" s="6">
        <f t="shared" si="44"/>
        <v>0</v>
      </c>
      <c r="K22" s="6">
        <f t="shared" si="44"/>
        <v>0</v>
      </c>
      <c r="L22" s="6">
        <f t="shared" si="44"/>
        <v>0</v>
      </c>
      <c r="M22" s="6">
        <f t="shared" si="44"/>
        <v>0</v>
      </c>
      <c r="N22" s="26">
        <f t="shared" si="40"/>
        <v>0</v>
      </c>
      <c r="P22" s="5" t="s">
        <v>42</v>
      </c>
      <c r="Q22" s="6">
        <f t="shared" ref="Q22:AB22" si="45">Q16-Q21</f>
        <v>16804</v>
      </c>
      <c r="R22" s="6">
        <f t="shared" si="45"/>
        <v>8661</v>
      </c>
      <c r="S22" s="6">
        <f t="shared" si="45"/>
        <v>-217</v>
      </c>
      <c r="T22" s="6">
        <f t="shared" si="45"/>
        <v>102</v>
      </c>
      <c r="U22" s="6">
        <f t="shared" si="45"/>
        <v>-1964</v>
      </c>
      <c r="V22" s="6">
        <f t="shared" si="45"/>
        <v>-2504</v>
      </c>
      <c r="W22" s="6">
        <f t="shared" si="45"/>
        <v>4562</v>
      </c>
      <c r="X22" s="6">
        <f t="shared" si="45"/>
        <v>-5544</v>
      </c>
      <c r="Y22" s="6">
        <f t="shared" si="45"/>
        <v>6476</v>
      </c>
      <c r="Z22" s="6">
        <f t="shared" si="45"/>
        <v>2108</v>
      </c>
      <c r="AA22" s="6">
        <f t="shared" si="45"/>
        <v>-1444</v>
      </c>
      <c r="AB22" s="6">
        <f t="shared" si="45"/>
        <v>2332</v>
      </c>
      <c r="AC22" s="26">
        <f t="shared" si="41"/>
        <v>29372</v>
      </c>
      <c r="AE22" s="5" t="s">
        <v>42</v>
      </c>
      <c r="AF22" s="6">
        <f t="shared" ref="AF22:AQ22" si="46">AF16-AF21</f>
        <v>23099.1</v>
      </c>
      <c r="AG22" s="6">
        <f t="shared" si="46"/>
        <v>14119.650000000001</v>
      </c>
      <c r="AH22" s="6">
        <f t="shared" si="46"/>
        <v>5848.4500000000007</v>
      </c>
      <c r="AI22" s="6">
        <f t="shared" si="46"/>
        <v>5956.7999999999993</v>
      </c>
      <c r="AJ22" s="6">
        <f t="shared" si="46"/>
        <v>2102.3999999999996</v>
      </c>
      <c r="AK22" s="6">
        <f t="shared" si="46"/>
        <v>3281.3999999999996</v>
      </c>
      <c r="AL22" s="6">
        <f t="shared" si="46"/>
        <v>9204.7999999999993</v>
      </c>
      <c r="AM22" s="6">
        <f t="shared" si="46"/>
        <v>1171.3999999999996</v>
      </c>
      <c r="AN22" s="6">
        <f t="shared" si="46"/>
        <v>12216.400000000001</v>
      </c>
      <c r="AO22" s="6">
        <f t="shared" si="46"/>
        <v>7193.2000000000007</v>
      </c>
      <c r="AP22" s="6">
        <f t="shared" si="46"/>
        <v>3108.3999999999996</v>
      </c>
      <c r="AQ22" s="6">
        <f t="shared" si="46"/>
        <v>7450.7999999999993</v>
      </c>
      <c r="AR22" s="26">
        <f t="shared" si="42"/>
        <v>94752.8</v>
      </c>
      <c r="AS22" s="25"/>
      <c r="AT22" s="25"/>
      <c r="AV22" s="5" t="s">
        <v>42</v>
      </c>
      <c r="AW22" s="6">
        <f t="shared" ref="AW22:BH22" ca="1" si="47">AW16-AW21</f>
        <v>26275.52</v>
      </c>
      <c r="AX22" s="6">
        <f t="shared" ca="1" si="47"/>
        <v>19462.68</v>
      </c>
      <c r="AY22" s="6">
        <f t="shared" ca="1" si="47"/>
        <v>7909.0499999999993</v>
      </c>
      <c r="AZ22" s="6">
        <f t="shared" ca="1" si="47"/>
        <v>8014.880000000001</v>
      </c>
      <c r="BA22" s="6">
        <f t="shared" ca="1" si="47"/>
        <v>2534.7200000000003</v>
      </c>
      <c r="BB22" s="6">
        <f t="shared" ca="1" si="47"/>
        <v>5419.48</v>
      </c>
      <c r="BC22" s="6">
        <f t="shared" ca="1" si="47"/>
        <v>11922.239999999998</v>
      </c>
      <c r="BD22" s="6">
        <f t="shared" ca="1" si="47"/>
        <v>2480.9599999999991</v>
      </c>
      <c r="BE22" s="6">
        <f t="shared" ca="1" si="47"/>
        <v>16722.560000000001</v>
      </c>
      <c r="BF22" s="6">
        <f t="shared" ca="1" si="47"/>
        <v>8006.6399999999994</v>
      </c>
      <c r="BG22" s="6">
        <f t="shared" ca="1" si="47"/>
        <v>3703.84</v>
      </c>
      <c r="BH22" s="6">
        <f t="shared" ca="1" si="47"/>
        <v>8386.08</v>
      </c>
      <c r="BI22" s="26">
        <f t="shared" ca="1" si="43"/>
        <v>120838.65</v>
      </c>
      <c r="BJ22" s="25"/>
    </row>
    <row r="23" spans="1:62" x14ac:dyDescent="0.35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  <c r="AS23" s="25"/>
      <c r="AT23" s="25"/>
      <c r="AV23" s="7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9"/>
      <c r="BJ23" s="25"/>
    </row>
    <row r="24" spans="1:62" x14ac:dyDescent="0.35">
      <c r="A24" s="52" t="s">
        <v>64</v>
      </c>
      <c r="B24" s="8">
        <f>B22</f>
        <v>0</v>
      </c>
      <c r="C24" s="8">
        <f t="shared" ref="C24:M24" si="48">C22</f>
        <v>0</v>
      </c>
      <c r="D24" s="8">
        <f t="shared" si="48"/>
        <v>0</v>
      </c>
      <c r="E24" s="8">
        <f t="shared" si="48"/>
        <v>0</v>
      </c>
      <c r="F24" s="8">
        <f t="shared" si="48"/>
        <v>0</v>
      </c>
      <c r="G24" s="8">
        <f t="shared" si="48"/>
        <v>0</v>
      </c>
      <c r="H24" s="8">
        <f t="shared" si="48"/>
        <v>0</v>
      </c>
      <c r="I24" s="8">
        <f t="shared" si="48"/>
        <v>0</v>
      </c>
      <c r="J24" s="8">
        <f t="shared" si="48"/>
        <v>0</v>
      </c>
      <c r="K24" s="8">
        <f t="shared" si="48"/>
        <v>0</v>
      </c>
      <c r="L24" s="8">
        <f t="shared" si="48"/>
        <v>0</v>
      </c>
      <c r="M24" s="8">
        <f t="shared" si="48"/>
        <v>0</v>
      </c>
      <c r="N24" s="27">
        <f t="shared" ref="N24" si="49">SUM(B24:M24)</f>
        <v>0</v>
      </c>
      <c r="P24" s="52" t="s">
        <v>64</v>
      </c>
      <c r="Q24" s="8">
        <f>Q22</f>
        <v>16804</v>
      </c>
      <c r="R24" s="8">
        <f t="shared" ref="R24:AB24" si="50">R22</f>
        <v>8661</v>
      </c>
      <c r="S24" s="8">
        <f t="shared" si="50"/>
        <v>-217</v>
      </c>
      <c r="T24" s="8">
        <f t="shared" si="50"/>
        <v>102</v>
      </c>
      <c r="U24" s="8">
        <f t="shared" si="50"/>
        <v>-1964</v>
      </c>
      <c r="V24" s="8">
        <f t="shared" si="50"/>
        <v>-2504</v>
      </c>
      <c r="W24" s="8">
        <f t="shared" si="50"/>
        <v>4562</v>
      </c>
      <c r="X24" s="8">
        <f t="shared" si="50"/>
        <v>-5544</v>
      </c>
      <c r="Y24" s="8">
        <f t="shared" si="50"/>
        <v>6476</v>
      </c>
      <c r="Z24" s="8">
        <f t="shared" si="50"/>
        <v>2108</v>
      </c>
      <c r="AA24" s="8">
        <f t="shared" si="50"/>
        <v>-1444</v>
      </c>
      <c r="AB24" s="8">
        <f t="shared" si="50"/>
        <v>2332</v>
      </c>
      <c r="AC24" s="27">
        <f t="shared" ref="AC24" si="51">SUM(Q24:AB24)</f>
        <v>29372</v>
      </c>
      <c r="AE24" s="52" t="s">
        <v>64</v>
      </c>
      <c r="AF24" s="8">
        <f>AF22</f>
        <v>23099.1</v>
      </c>
      <c r="AG24" s="8">
        <f t="shared" ref="AG24:AQ24" si="52">AG22</f>
        <v>14119.650000000001</v>
      </c>
      <c r="AH24" s="8">
        <f t="shared" si="52"/>
        <v>5848.4500000000007</v>
      </c>
      <c r="AI24" s="8">
        <f t="shared" si="52"/>
        <v>5956.7999999999993</v>
      </c>
      <c r="AJ24" s="8">
        <f t="shared" si="52"/>
        <v>2102.3999999999996</v>
      </c>
      <c r="AK24" s="8">
        <f t="shared" si="52"/>
        <v>3281.3999999999996</v>
      </c>
      <c r="AL24" s="8">
        <f t="shared" si="52"/>
        <v>9204.7999999999993</v>
      </c>
      <c r="AM24" s="8">
        <f t="shared" si="52"/>
        <v>1171.3999999999996</v>
      </c>
      <c r="AN24" s="8">
        <f t="shared" si="52"/>
        <v>12216.400000000001</v>
      </c>
      <c r="AO24" s="8">
        <f t="shared" si="52"/>
        <v>7193.2000000000007</v>
      </c>
      <c r="AP24" s="8">
        <f t="shared" si="52"/>
        <v>3108.3999999999996</v>
      </c>
      <c r="AQ24" s="8">
        <f t="shared" si="52"/>
        <v>7450.7999999999993</v>
      </c>
      <c r="AR24" s="27">
        <f t="shared" ref="AR24" si="53">SUM(AF24:AQ24)</f>
        <v>94752.8</v>
      </c>
      <c r="AS24" s="25"/>
      <c r="AT24" s="25"/>
      <c r="AV24" s="52" t="s">
        <v>64</v>
      </c>
      <c r="AW24" s="8">
        <f ca="1">AW22</f>
        <v>26275.52</v>
      </c>
      <c r="AX24" s="8">
        <f t="shared" ref="AX24:BH24" ca="1" si="54">AX22</f>
        <v>19462.68</v>
      </c>
      <c r="AY24" s="8">
        <f t="shared" ca="1" si="54"/>
        <v>7909.0499999999993</v>
      </c>
      <c r="AZ24" s="8">
        <f t="shared" ca="1" si="54"/>
        <v>8014.880000000001</v>
      </c>
      <c r="BA24" s="8">
        <f t="shared" ca="1" si="54"/>
        <v>2534.7200000000003</v>
      </c>
      <c r="BB24" s="8">
        <f t="shared" ca="1" si="54"/>
        <v>5419.48</v>
      </c>
      <c r="BC24" s="8">
        <f t="shared" ca="1" si="54"/>
        <v>11922.239999999998</v>
      </c>
      <c r="BD24" s="8">
        <f t="shared" ca="1" si="54"/>
        <v>2480.9599999999991</v>
      </c>
      <c r="BE24" s="8">
        <f t="shared" ca="1" si="54"/>
        <v>16722.560000000001</v>
      </c>
      <c r="BF24" s="8">
        <f t="shared" ca="1" si="54"/>
        <v>8006.6399999999994</v>
      </c>
      <c r="BG24" s="8">
        <f t="shared" ca="1" si="54"/>
        <v>3703.84</v>
      </c>
      <c r="BH24" s="8">
        <f t="shared" ca="1" si="54"/>
        <v>8386.08</v>
      </c>
      <c r="BI24" s="27">
        <f t="shared" ref="BI24" ca="1" si="55">SUM(AW24:BH24)</f>
        <v>120838.65</v>
      </c>
      <c r="BJ24" s="25"/>
    </row>
    <row r="25" spans="1:62" x14ac:dyDescent="0.35">
      <c r="A25" s="9"/>
      <c r="B25" s="50" t="e">
        <f t="shared" ref="B25" si="56">B24/B3</f>
        <v>#DIV/0!</v>
      </c>
      <c r="C25" s="50" t="e">
        <f t="shared" ref="C25" si="57">C24/C3</f>
        <v>#DIV/0!</v>
      </c>
      <c r="D25" s="50" t="e">
        <f t="shared" ref="D25" si="58">D24/D3</f>
        <v>#DIV/0!</v>
      </c>
      <c r="E25" s="50" t="e">
        <f t="shared" ref="E25" si="59">E24/E3</f>
        <v>#DIV/0!</v>
      </c>
      <c r="F25" s="50" t="e">
        <f t="shared" ref="F25" si="60">F24/F3</f>
        <v>#DIV/0!</v>
      </c>
      <c r="G25" s="50" t="e">
        <f t="shared" ref="G25" si="61">G24/G3</f>
        <v>#DIV/0!</v>
      </c>
      <c r="H25" s="50" t="e">
        <f t="shared" ref="H25" si="62">H24/H3</f>
        <v>#DIV/0!</v>
      </c>
      <c r="I25" s="50" t="e">
        <f t="shared" ref="I25" si="63">I24/I3</f>
        <v>#DIV/0!</v>
      </c>
      <c r="J25" s="50" t="e">
        <f t="shared" ref="J25" si="64">J24/J3</f>
        <v>#DIV/0!</v>
      </c>
      <c r="K25" s="50" t="e">
        <f t="shared" ref="K25" si="65">K24/K3</f>
        <v>#DIV/0!</v>
      </c>
      <c r="L25" s="50" t="e">
        <f t="shared" ref="L25" si="66">L24/L3</f>
        <v>#DIV/0!</v>
      </c>
      <c r="M25" s="50" t="e">
        <f t="shared" ref="M25" si="67">M24/M3</f>
        <v>#DIV/0!</v>
      </c>
      <c r="N25" s="51"/>
      <c r="P25" s="9"/>
      <c r="Q25" s="50">
        <f t="shared" ref="Q25:AC25" si="68">Q24/Q3</f>
        <v>0.68773021199967255</v>
      </c>
      <c r="R25" s="50">
        <f t="shared" si="68"/>
        <v>0.53492681119140262</v>
      </c>
      <c r="S25" s="50">
        <f t="shared" si="68"/>
        <v>-2.106182665243133E-2</v>
      </c>
      <c r="T25" s="50">
        <f t="shared" si="68"/>
        <v>9.4165435745937956E-3</v>
      </c>
      <c r="U25" s="50">
        <f t="shared" si="68"/>
        <v>-0.31800518134715028</v>
      </c>
      <c r="V25" s="50">
        <f t="shared" si="68"/>
        <v>-0.32792037716081718</v>
      </c>
      <c r="W25" s="50">
        <f t="shared" si="68"/>
        <v>0.36933290155440412</v>
      </c>
      <c r="X25" s="50">
        <f t="shared" si="68"/>
        <v>-0.88903143040410515</v>
      </c>
      <c r="Y25" s="50">
        <f t="shared" si="68"/>
        <v>0.44551458447991193</v>
      </c>
      <c r="Z25" s="50">
        <f t="shared" si="68"/>
        <v>0.2073170731707317</v>
      </c>
      <c r="AA25" s="50">
        <f t="shared" si="68"/>
        <v>-0.21825876662636035</v>
      </c>
      <c r="AB25" s="50">
        <f t="shared" si="68"/>
        <v>0.22440338722093919</v>
      </c>
      <c r="AC25" s="50">
        <f t="shared" si="68"/>
        <v>0.21617404616109279</v>
      </c>
      <c r="AE25" s="9"/>
      <c r="AF25" s="50">
        <f t="shared" ref="AF25" si="69">AF24/AF3</f>
        <v>0.82205835774099523</v>
      </c>
      <c r="AG25" s="50">
        <f t="shared" ref="AG25" si="70">AG24/AG3</f>
        <v>0.75831983952437343</v>
      </c>
      <c r="AH25" s="50">
        <f t="shared" ref="AH25" si="71">AH24/AH3</f>
        <v>0.49360464870932486</v>
      </c>
      <c r="AI25" s="50">
        <f t="shared" ref="AI25" si="72">AI24/AI3</f>
        <v>0.47819664761415448</v>
      </c>
      <c r="AJ25" s="50">
        <f t="shared" ref="AJ25" si="73">AJ24/AJ3</f>
        <v>0.29601261545393104</v>
      </c>
      <c r="AK25" s="50">
        <f t="shared" ref="AK25" si="74">AK24/AK3</f>
        <v>0.37367617919693896</v>
      </c>
      <c r="AL25" s="50">
        <f t="shared" ref="AL25" si="75">AL24/AL3</f>
        <v>0.64800630772696555</v>
      </c>
      <c r="AM25" s="50">
        <f t="shared" ref="AM25" si="76">AM24/AM3</f>
        <v>0.1633432802521125</v>
      </c>
      <c r="AN25" s="50">
        <f t="shared" ref="AN25" si="77">AN24/AN3</f>
        <v>0.73080328300351749</v>
      </c>
      <c r="AO25" s="50">
        <f t="shared" ref="AO25" si="78">AO24/AO3</f>
        <v>0.6151609482434236</v>
      </c>
      <c r="AP25" s="50">
        <f t="shared" ref="AP25" si="79">AP24/AP3</f>
        <v>0.4085484464539193</v>
      </c>
      <c r="AQ25" s="50">
        <f t="shared" ref="AQ25" si="80">AQ24/AQ3</f>
        <v>0.62345617029822264</v>
      </c>
      <c r="AR25" s="51"/>
      <c r="AS25" s="136"/>
      <c r="AT25" s="136"/>
      <c r="AV25" s="9"/>
      <c r="AW25" s="50">
        <f t="shared" ref="AW25:BH25" ca="1" si="81">AW24/AW3</f>
        <v>0.84013055578292539</v>
      </c>
      <c r="AX25" s="50">
        <f t="shared" ca="1" si="81"/>
        <v>0.81220798341420908</v>
      </c>
      <c r="AY25" s="50">
        <f t="shared" ca="1" si="81"/>
        <v>0.56862618223386929</v>
      </c>
      <c r="AZ25" s="50">
        <f t="shared" ca="1" si="81"/>
        <v>0.55218369011662516</v>
      </c>
      <c r="BA25" s="50">
        <f t="shared" ca="1" si="81"/>
        <v>0.33640533423936125</v>
      </c>
      <c r="BB25" s="50">
        <f t="shared" ca="1" si="81"/>
        <v>0.49631301124229354</v>
      </c>
      <c r="BC25" s="50">
        <f t="shared" ca="1" si="81"/>
        <v>0.70453084225256224</v>
      </c>
      <c r="BD25" s="50">
        <f t="shared" ca="1" si="81"/>
        <v>0.29253292080141863</v>
      </c>
      <c r="BE25" s="50">
        <f t="shared" ca="1" si="81"/>
        <v>0.78796149003701721</v>
      </c>
      <c r="BF25" s="50">
        <f t="shared" ca="1" si="81"/>
        <v>0.64019113047149356</v>
      </c>
      <c r="BG25" s="50">
        <f t="shared" ca="1" si="81"/>
        <v>0.45147638179194133</v>
      </c>
      <c r="BH25" s="50">
        <f t="shared" ca="1" si="81"/>
        <v>0.65078596438948078</v>
      </c>
      <c r="BI25" s="51"/>
      <c r="BJ25" s="136"/>
    </row>
  </sheetData>
  <conditionalFormatting sqref="Q7:AB7">
    <cfRule type="cellIs" dxfId="4" priority="5" operator="lessThan">
      <formula>0.8</formula>
    </cfRule>
  </conditionalFormatting>
  <conditionalFormatting sqref="Q17:AB17">
    <cfRule type="cellIs" dxfId="3" priority="4" operator="lessThan">
      <formula>0.2</formula>
    </cfRule>
  </conditionalFormatting>
  <conditionalFormatting sqref="Q25:AC25">
    <cfRule type="cellIs" dxfId="2" priority="3" operator="lessThan">
      <formula>0.2</formula>
    </cfRule>
  </conditionalFormatting>
  <conditionalFormatting sqref="Q10:AB10">
    <cfRule type="cellIs" dxfId="1" priority="1" operator="greaterThan">
      <formula>0.5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B51"/>
  <sheetViews>
    <sheetView zoomScale="95" zoomScaleNormal="95" workbookViewId="0">
      <selection activeCell="B7" sqref="B7"/>
    </sheetView>
  </sheetViews>
  <sheetFormatPr baseColWidth="10" defaultRowHeight="14.5" x14ac:dyDescent="0.35"/>
  <cols>
    <col min="1" max="1" width="16.54296875" bestFit="1" customWidth="1"/>
    <col min="2" max="2" width="23" bestFit="1" customWidth="1"/>
    <col min="3" max="3" width="11.7265625" bestFit="1" customWidth="1"/>
  </cols>
  <sheetData>
    <row r="1" spans="1:2" x14ac:dyDescent="0.35">
      <c r="A1" s="63" t="s">
        <v>5</v>
      </c>
      <c r="B1" t="s">
        <v>72</v>
      </c>
    </row>
    <row r="3" spans="1:2" x14ac:dyDescent="0.35">
      <c r="A3" s="63" t="s">
        <v>66</v>
      </c>
      <c r="B3" t="s">
        <v>73</v>
      </c>
    </row>
    <row r="4" spans="1:2" x14ac:dyDescent="0.35">
      <c r="A4" s="64" t="s">
        <v>87</v>
      </c>
      <c r="B4" s="2">
        <v>6479.92</v>
      </c>
    </row>
    <row r="5" spans="1:2" x14ac:dyDescent="0.35">
      <c r="A5" s="64" t="s">
        <v>84</v>
      </c>
      <c r="B5" s="2">
        <v>6057.27</v>
      </c>
    </row>
    <row r="6" spans="1:2" x14ac:dyDescent="0.35">
      <c r="A6" s="64" t="s">
        <v>85</v>
      </c>
      <c r="B6" s="2">
        <v>4778.33</v>
      </c>
    </row>
    <row r="7" spans="1:2" x14ac:dyDescent="0.35">
      <c r="A7" s="64" t="s">
        <v>88</v>
      </c>
      <c r="B7" s="2">
        <v>4207.5400000000009</v>
      </c>
    </row>
    <row r="8" spans="1:2" x14ac:dyDescent="0.35">
      <c r="A8" s="64" t="s">
        <v>97</v>
      </c>
      <c r="B8" s="2">
        <v>4118.4299999999994</v>
      </c>
    </row>
    <row r="9" spans="1:2" x14ac:dyDescent="0.35">
      <c r="A9" s="64" t="s">
        <v>81</v>
      </c>
      <c r="B9" s="2">
        <v>3945.09</v>
      </c>
    </row>
    <row r="10" spans="1:2" x14ac:dyDescent="0.35">
      <c r="A10" s="64" t="s">
        <v>94</v>
      </c>
      <c r="B10" s="2">
        <v>2859.04</v>
      </c>
    </row>
    <row r="11" spans="1:2" x14ac:dyDescent="0.35">
      <c r="A11" s="64" t="s">
        <v>98</v>
      </c>
      <c r="B11" s="2">
        <v>2743.19</v>
      </c>
    </row>
    <row r="12" spans="1:2" x14ac:dyDescent="0.35">
      <c r="A12" s="64" t="s">
        <v>80</v>
      </c>
      <c r="B12" s="2">
        <v>2515.39</v>
      </c>
    </row>
    <row r="13" spans="1:2" x14ac:dyDescent="0.35">
      <c r="A13" s="64" t="s">
        <v>100</v>
      </c>
      <c r="B13" s="2">
        <v>2388.2400000000002</v>
      </c>
    </row>
    <row r="14" spans="1:2" x14ac:dyDescent="0.35">
      <c r="A14" s="64" t="s">
        <v>83</v>
      </c>
      <c r="B14" s="2">
        <v>2338.5399999999995</v>
      </c>
    </row>
    <row r="15" spans="1:2" x14ac:dyDescent="0.35">
      <c r="A15" s="64" t="s">
        <v>101</v>
      </c>
      <c r="B15" s="2">
        <v>2324.04</v>
      </c>
    </row>
    <row r="16" spans="1:2" x14ac:dyDescent="0.35">
      <c r="A16" s="64" t="s">
        <v>96</v>
      </c>
      <c r="B16" s="2">
        <v>2306.4399999999996</v>
      </c>
    </row>
    <row r="17" spans="1:2" x14ac:dyDescent="0.35">
      <c r="A17" s="64" t="s">
        <v>91</v>
      </c>
      <c r="B17" s="2">
        <v>2213.3500000000004</v>
      </c>
    </row>
    <row r="18" spans="1:2" x14ac:dyDescent="0.35">
      <c r="A18" s="64" t="s">
        <v>78</v>
      </c>
      <c r="B18" s="2">
        <v>2213.35</v>
      </c>
    </row>
    <row r="19" spans="1:2" x14ac:dyDescent="0.35">
      <c r="A19" s="64" t="s">
        <v>93</v>
      </c>
      <c r="B19" s="2">
        <v>2147.79</v>
      </c>
    </row>
    <row r="20" spans="1:2" x14ac:dyDescent="0.35">
      <c r="A20" s="64" t="s">
        <v>82</v>
      </c>
      <c r="B20" s="2">
        <v>2023.0000000000002</v>
      </c>
    </row>
    <row r="21" spans="1:2" x14ac:dyDescent="0.35">
      <c r="A21" s="64" t="s">
        <v>90</v>
      </c>
      <c r="B21" s="2">
        <v>1870.8500000000001</v>
      </c>
    </row>
    <row r="22" spans="1:2" x14ac:dyDescent="0.35">
      <c r="A22" s="64" t="s">
        <v>79</v>
      </c>
      <c r="B22" s="2">
        <v>1841.3</v>
      </c>
    </row>
    <row r="23" spans="1:2" x14ac:dyDescent="0.35">
      <c r="A23" s="64" t="s">
        <v>86</v>
      </c>
      <c r="B23" s="2">
        <v>1622.9</v>
      </c>
    </row>
    <row r="24" spans="1:2" x14ac:dyDescent="0.35">
      <c r="A24" s="64" t="s">
        <v>126</v>
      </c>
      <c r="B24" s="2">
        <v>1617.84</v>
      </c>
    </row>
    <row r="25" spans="1:2" x14ac:dyDescent="0.35">
      <c r="A25" s="64" t="s">
        <v>113</v>
      </c>
      <c r="B25" s="2">
        <v>1617.84</v>
      </c>
    </row>
    <row r="26" spans="1:2" x14ac:dyDescent="0.35">
      <c r="A26" s="64" t="s">
        <v>95</v>
      </c>
      <c r="B26" s="2">
        <v>1400.15</v>
      </c>
    </row>
    <row r="27" spans="1:2" x14ac:dyDescent="0.35">
      <c r="A27" s="64" t="s">
        <v>89</v>
      </c>
      <c r="B27" s="2">
        <v>1159.5999999999999</v>
      </c>
    </row>
    <row r="28" spans="1:2" x14ac:dyDescent="0.35">
      <c r="A28" s="64" t="s">
        <v>92</v>
      </c>
      <c r="B28" s="2">
        <v>1081.3000000000002</v>
      </c>
    </row>
    <row r="29" spans="1:2" x14ac:dyDescent="0.35">
      <c r="A29" s="64" t="s">
        <v>99</v>
      </c>
      <c r="B29" s="2">
        <v>1045.0999999999999</v>
      </c>
    </row>
    <row r="30" spans="1:2" x14ac:dyDescent="0.35">
      <c r="A30" s="64" t="s">
        <v>104</v>
      </c>
      <c r="B30" s="2">
        <v>759.7</v>
      </c>
    </row>
    <row r="31" spans="1:2" x14ac:dyDescent="0.35">
      <c r="A31" s="64" t="s">
        <v>108</v>
      </c>
      <c r="B31" s="2">
        <v>710</v>
      </c>
    </row>
    <row r="32" spans="1:2" x14ac:dyDescent="0.35">
      <c r="A32" s="64" t="s">
        <v>107</v>
      </c>
      <c r="B32" s="2">
        <v>679.45</v>
      </c>
    </row>
    <row r="33" spans="1:2" x14ac:dyDescent="0.35">
      <c r="A33" s="64" t="s">
        <v>102</v>
      </c>
      <c r="B33" s="2">
        <v>563.6</v>
      </c>
    </row>
    <row r="34" spans="1:2" x14ac:dyDescent="0.35">
      <c r="A34" s="64" t="s">
        <v>103</v>
      </c>
      <c r="B34" s="2">
        <v>499.4</v>
      </c>
    </row>
    <row r="35" spans="1:2" x14ac:dyDescent="0.35">
      <c r="A35" s="64" t="s">
        <v>120</v>
      </c>
      <c r="B35" s="2">
        <v>470.8</v>
      </c>
    </row>
    <row r="36" spans="1:2" x14ac:dyDescent="0.35">
      <c r="A36" s="64" t="s">
        <v>114</v>
      </c>
      <c r="B36" s="2">
        <v>417.3</v>
      </c>
    </row>
    <row r="37" spans="1:2" x14ac:dyDescent="0.35">
      <c r="A37" s="64" t="s">
        <v>127</v>
      </c>
      <c r="B37" s="2">
        <v>417.3</v>
      </c>
    </row>
    <row r="38" spans="1:2" x14ac:dyDescent="0.35">
      <c r="A38" s="64" t="s">
        <v>105</v>
      </c>
      <c r="B38" s="2">
        <v>289.20000000000005</v>
      </c>
    </row>
    <row r="39" spans="1:2" x14ac:dyDescent="0.35">
      <c r="A39" s="64" t="s">
        <v>116</v>
      </c>
      <c r="B39" s="2">
        <v>288.89999999999998</v>
      </c>
    </row>
    <row r="40" spans="1:2" x14ac:dyDescent="0.35">
      <c r="A40" s="64" t="s">
        <v>109</v>
      </c>
      <c r="B40" s="2">
        <v>239.20000000000005</v>
      </c>
    </row>
    <row r="41" spans="1:2" x14ac:dyDescent="0.35">
      <c r="A41" s="64" t="s">
        <v>121</v>
      </c>
      <c r="B41" s="2">
        <v>239.20000000000005</v>
      </c>
    </row>
    <row r="42" spans="1:2" x14ac:dyDescent="0.35">
      <c r="A42" s="64" t="s">
        <v>110</v>
      </c>
      <c r="B42" s="2">
        <v>144.44999999999999</v>
      </c>
    </row>
    <row r="43" spans="1:2" x14ac:dyDescent="0.35">
      <c r="A43" s="64" t="s">
        <v>123</v>
      </c>
      <c r="B43" s="2">
        <v>144.44999999999999</v>
      </c>
    </row>
    <row r="44" spans="1:2" x14ac:dyDescent="0.35">
      <c r="A44" s="64" t="s">
        <v>106</v>
      </c>
      <c r="B44" s="2">
        <v>114.2</v>
      </c>
    </row>
    <row r="45" spans="1:2" x14ac:dyDescent="0.35">
      <c r="A45" s="64" t="s">
        <v>128</v>
      </c>
      <c r="B45" s="2">
        <v>96.3</v>
      </c>
    </row>
    <row r="46" spans="1:2" x14ac:dyDescent="0.35">
      <c r="A46" s="64" t="s">
        <v>115</v>
      </c>
      <c r="B46" s="2">
        <v>96.3</v>
      </c>
    </row>
    <row r="47" spans="1:2" x14ac:dyDescent="0.35">
      <c r="A47" s="64" t="s">
        <v>119</v>
      </c>
      <c r="B47" s="2">
        <v>64.2</v>
      </c>
    </row>
    <row r="48" spans="1:2" x14ac:dyDescent="0.35">
      <c r="A48" s="64" t="s">
        <v>118</v>
      </c>
      <c r="B48" s="2">
        <v>50</v>
      </c>
    </row>
    <row r="49" spans="1:2" x14ac:dyDescent="0.35">
      <c r="A49" s="64" t="s">
        <v>112</v>
      </c>
      <c r="B49" s="2">
        <v>32.1</v>
      </c>
    </row>
    <row r="50" spans="1:2" x14ac:dyDescent="0.35">
      <c r="A50" s="64" t="s">
        <v>125</v>
      </c>
      <c r="B50" s="2">
        <v>32.1</v>
      </c>
    </row>
    <row r="51" spans="1:2" x14ac:dyDescent="0.35">
      <c r="A51" s="64" t="s">
        <v>68</v>
      </c>
      <c r="B51" s="2">
        <v>75263.979999999981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85" zoomScaleNormal="85" workbookViewId="0">
      <selection activeCell="P13" sqref="P13"/>
    </sheetView>
  </sheetViews>
  <sheetFormatPr baseColWidth="10" defaultColWidth="8.7265625" defaultRowHeight="14.5" x14ac:dyDescent="0.35"/>
  <cols>
    <col min="1" max="1" width="11.81640625" bestFit="1" customWidth="1"/>
    <col min="2" max="2" width="11" bestFit="1" customWidth="1"/>
    <col min="3" max="3" width="41.08984375" customWidth="1"/>
    <col min="4" max="4" width="15.90625" hidden="1" customWidth="1"/>
    <col min="5" max="5" width="25.453125" hidden="1" customWidth="1"/>
    <col min="6" max="6" width="21.7265625" hidden="1" customWidth="1"/>
    <col min="7" max="7" width="19" bestFit="1" customWidth="1"/>
    <col min="8" max="8" width="19.90625" hidden="1" customWidth="1"/>
    <col min="9" max="9" width="15.36328125" hidden="1" customWidth="1"/>
    <col min="10" max="10" width="17.7265625" hidden="1" customWidth="1"/>
    <col min="11" max="11" width="9.36328125" bestFit="1" customWidth="1"/>
    <col min="12" max="12" width="14.08984375" hidden="1" customWidth="1"/>
    <col min="13" max="13" width="12.08984375" bestFit="1" customWidth="1"/>
    <col min="14" max="14" width="14.90625" hidden="1" customWidth="1"/>
    <col min="15" max="15" width="14.90625" bestFit="1" customWidth="1"/>
    <col min="20" max="20" width="41.1796875" bestFit="1" customWidth="1"/>
    <col min="21" max="21" width="17.26953125" bestFit="1" customWidth="1"/>
    <col min="23" max="23" width="38.90625" bestFit="1" customWidth="1"/>
  </cols>
  <sheetData>
    <row r="1" spans="1:16" x14ac:dyDescent="0.35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77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</row>
    <row r="2" spans="1:16" x14ac:dyDescent="0.35">
      <c r="A2" t="s">
        <v>14</v>
      </c>
      <c r="B2" s="1">
        <v>43131</v>
      </c>
      <c r="C2" t="s">
        <v>78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</row>
    <row r="3" spans="1:16" x14ac:dyDescent="0.35">
      <c r="A3" t="s">
        <v>18</v>
      </c>
      <c r="B3" s="1">
        <v>43131</v>
      </c>
      <c r="C3" t="s">
        <v>79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</row>
    <row r="4" spans="1:16" x14ac:dyDescent="0.35">
      <c r="A4" t="s">
        <v>20</v>
      </c>
      <c r="B4" s="1">
        <v>43131</v>
      </c>
      <c r="C4" t="s">
        <v>80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</row>
    <row r="5" spans="1:16" x14ac:dyDescent="0.35">
      <c r="A5" t="s">
        <v>22</v>
      </c>
      <c r="B5" s="1">
        <v>43131</v>
      </c>
      <c r="C5" t="s">
        <v>81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</row>
    <row r="6" spans="1:16" x14ac:dyDescent="0.35">
      <c r="A6" t="s">
        <v>23</v>
      </c>
      <c r="B6" s="1">
        <v>43131</v>
      </c>
      <c r="C6" t="s">
        <v>82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</row>
    <row r="7" spans="1:16" x14ac:dyDescent="0.35">
      <c r="A7" t="s">
        <v>24</v>
      </c>
      <c r="B7" s="1">
        <v>43131</v>
      </c>
      <c r="C7" t="s">
        <v>83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</row>
    <row r="8" spans="1:16" x14ac:dyDescent="0.35">
      <c r="A8" t="s">
        <v>25</v>
      </c>
      <c r="B8" s="1">
        <v>43130</v>
      </c>
      <c r="C8" t="s">
        <v>84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</row>
    <row r="9" spans="1:16" x14ac:dyDescent="0.35">
      <c r="A9" t="s">
        <v>26</v>
      </c>
      <c r="B9" s="1">
        <v>43126</v>
      </c>
      <c r="C9" t="s">
        <v>85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</row>
    <row r="10" spans="1:16" x14ac:dyDescent="0.35">
      <c r="A10" t="s">
        <v>27</v>
      </c>
      <c r="B10" s="1">
        <v>43125</v>
      </c>
      <c r="C10" t="s">
        <v>86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</row>
    <row r="11" spans="1:16" x14ac:dyDescent="0.35">
      <c r="A11" t="s">
        <v>28</v>
      </c>
      <c r="B11" s="1">
        <v>43125</v>
      </c>
      <c r="C11" t="s">
        <v>87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</row>
    <row r="12" spans="1:16" x14ac:dyDescent="0.35">
      <c r="A12" t="s">
        <v>29</v>
      </c>
      <c r="B12" s="1">
        <v>43125</v>
      </c>
      <c r="C12" t="s">
        <v>88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</row>
    <row r="13" spans="1:16" x14ac:dyDescent="0.35">
      <c r="A13" t="s">
        <v>30</v>
      </c>
      <c r="B13" s="1">
        <v>43125</v>
      </c>
      <c r="C13" t="s">
        <v>89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</row>
    <row r="14" spans="1:16" x14ac:dyDescent="0.35">
      <c r="A14" t="s">
        <v>31</v>
      </c>
      <c r="B14" s="1">
        <v>43124</v>
      </c>
      <c r="C14" t="s">
        <v>90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</row>
    <row r="15" spans="1:16" x14ac:dyDescent="0.35">
      <c r="A15" t="s">
        <v>14</v>
      </c>
      <c r="B15" s="1">
        <v>43130</v>
      </c>
      <c r="C15" t="s">
        <v>91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</row>
    <row r="16" spans="1:16" x14ac:dyDescent="0.35">
      <c r="A16" t="s">
        <v>18</v>
      </c>
      <c r="B16" s="1">
        <v>43130</v>
      </c>
      <c r="C16" t="s">
        <v>92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</row>
    <row r="17" spans="1:16" x14ac:dyDescent="0.35">
      <c r="A17" t="s">
        <v>20</v>
      </c>
      <c r="B17" s="1">
        <v>43130</v>
      </c>
      <c r="C17" t="s">
        <v>93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</row>
    <row r="18" spans="1:16" x14ac:dyDescent="0.35">
      <c r="A18" t="s">
        <v>22</v>
      </c>
      <c r="B18" s="1">
        <v>43130</v>
      </c>
      <c r="C18" t="s">
        <v>94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</row>
    <row r="19" spans="1:16" x14ac:dyDescent="0.35">
      <c r="A19" t="s">
        <v>23</v>
      </c>
      <c r="B19" s="1">
        <v>43130</v>
      </c>
      <c r="C19" t="s">
        <v>95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</row>
    <row r="20" spans="1:16" x14ac:dyDescent="0.35">
      <c r="A20" t="s">
        <v>24</v>
      </c>
      <c r="B20" s="1">
        <v>43130</v>
      </c>
      <c r="C20" t="s">
        <v>96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</row>
    <row r="21" spans="1:16" x14ac:dyDescent="0.35">
      <c r="A21" t="s">
        <v>25</v>
      </c>
      <c r="B21" s="1">
        <v>43130</v>
      </c>
      <c r="C21" t="s">
        <v>97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</row>
    <row r="22" spans="1:16" x14ac:dyDescent="0.35">
      <c r="A22" t="s">
        <v>26</v>
      </c>
      <c r="B22" s="1">
        <v>43126</v>
      </c>
      <c r="C22" t="s">
        <v>98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</row>
    <row r="23" spans="1:16" x14ac:dyDescent="0.35">
      <c r="A23" t="s">
        <v>27</v>
      </c>
      <c r="B23" s="1">
        <v>43125</v>
      </c>
      <c r="C23" t="s">
        <v>99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</row>
    <row r="24" spans="1:16" x14ac:dyDescent="0.35">
      <c r="A24" t="s">
        <v>28</v>
      </c>
      <c r="B24" s="1">
        <v>43125</v>
      </c>
      <c r="C24" t="s">
        <v>100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</row>
    <row r="25" spans="1:16" x14ac:dyDescent="0.35">
      <c r="A25" t="s">
        <v>29</v>
      </c>
      <c r="B25" s="1">
        <v>43125</v>
      </c>
      <c r="C25" t="s">
        <v>101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</row>
    <row r="26" spans="1:16" x14ac:dyDescent="0.35">
      <c r="A26" t="s">
        <v>30</v>
      </c>
      <c r="B26" s="1">
        <v>43125</v>
      </c>
      <c r="C26" t="s">
        <v>102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</row>
    <row r="27" spans="1:16" x14ac:dyDescent="0.35">
      <c r="A27" t="s">
        <v>31</v>
      </c>
      <c r="B27" s="1">
        <v>43124</v>
      </c>
      <c r="C27" t="s">
        <v>103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</row>
    <row r="28" spans="1:16" x14ac:dyDescent="0.35">
      <c r="A28" t="s">
        <v>14</v>
      </c>
      <c r="B28" s="1">
        <v>43131</v>
      </c>
      <c r="C28" t="s">
        <v>104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</row>
    <row r="29" spans="1:16" x14ac:dyDescent="0.35">
      <c r="A29" t="s">
        <v>18</v>
      </c>
      <c r="B29" s="1">
        <v>43131</v>
      </c>
      <c r="C29" t="s">
        <v>105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</row>
    <row r="30" spans="1:16" x14ac:dyDescent="0.35">
      <c r="A30" t="s">
        <v>20</v>
      </c>
      <c r="B30" s="1">
        <v>43131</v>
      </c>
      <c r="C30" t="s">
        <v>106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</row>
    <row r="31" spans="1:16" x14ac:dyDescent="0.35">
      <c r="A31" t="s">
        <v>22</v>
      </c>
      <c r="B31" s="1">
        <v>43131</v>
      </c>
      <c r="C31" t="s">
        <v>107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</row>
    <row r="32" spans="1:16" x14ac:dyDescent="0.35">
      <c r="A32" t="s">
        <v>23</v>
      </c>
      <c r="B32" s="1">
        <v>43131</v>
      </c>
      <c r="C32" t="s">
        <v>108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</row>
    <row r="33" spans="1:16" x14ac:dyDescent="0.35">
      <c r="A33" t="s">
        <v>24</v>
      </c>
      <c r="B33" s="1">
        <v>43131</v>
      </c>
      <c r="C33" t="s">
        <v>109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</row>
    <row r="34" spans="1:16" x14ac:dyDescent="0.35">
      <c r="A34" t="s">
        <v>25</v>
      </c>
      <c r="B34" s="1">
        <v>43130</v>
      </c>
      <c r="C34" t="s">
        <v>110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</row>
    <row r="35" spans="1:16" x14ac:dyDescent="0.35">
      <c r="A35" t="s">
        <v>26</v>
      </c>
      <c r="B35" s="1">
        <v>43126</v>
      </c>
      <c r="C35" t="s">
        <v>111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</row>
    <row r="36" spans="1:16" x14ac:dyDescent="0.35">
      <c r="A36" t="s">
        <v>27</v>
      </c>
      <c r="B36" s="1">
        <v>43125</v>
      </c>
      <c r="C36" t="s">
        <v>112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</row>
    <row r="37" spans="1:16" x14ac:dyDescent="0.35">
      <c r="A37" t="s">
        <v>28</v>
      </c>
      <c r="B37" s="1">
        <v>43125</v>
      </c>
      <c r="C37" t="s">
        <v>113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</row>
    <row r="38" spans="1:16" x14ac:dyDescent="0.35">
      <c r="A38" t="s">
        <v>29</v>
      </c>
      <c r="B38" s="1">
        <v>43125</v>
      </c>
      <c r="C38" t="s">
        <v>114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</row>
    <row r="39" spans="1:16" x14ac:dyDescent="0.35">
      <c r="A39" t="s">
        <v>30</v>
      </c>
      <c r="B39" s="1">
        <v>43125</v>
      </c>
      <c r="C39" t="s">
        <v>115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</row>
    <row r="40" spans="1:16" x14ac:dyDescent="0.35">
      <c r="A40" t="s">
        <v>31</v>
      </c>
      <c r="B40" s="1">
        <v>43124</v>
      </c>
      <c r="C40" t="s">
        <v>116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</row>
    <row r="41" spans="1:16" x14ac:dyDescent="0.35">
      <c r="A41" t="s">
        <v>14</v>
      </c>
      <c r="B41" s="1">
        <v>43130</v>
      </c>
      <c r="C41" t="s">
        <v>117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</row>
    <row r="42" spans="1:16" x14ac:dyDescent="0.35">
      <c r="A42" t="s">
        <v>18</v>
      </c>
      <c r="B42" s="1">
        <v>43130</v>
      </c>
      <c r="C42" t="s">
        <v>118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</row>
    <row r="43" spans="1:16" x14ac:dyDescent="0.35">
      <c r="A43" t="s">
        <v>20</v>
      </c>
      <c r="B43" s="1">
        <v>43130</v>
      </c>
      <c r="C43" t="s">
        <v>119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</row>
    <row r="44" spans="1:16" x14ac:dyDescent="0.35">
      <c r="A44" t="s">
        <v>22</v>
      </c>
      <c r="B44" s="1">
        <v>43130</v>
      </c>
      <c r="C44" t="s">
        <v>120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</row>
    <row r="45" spans="1:16" x14ac:dyDescent="0.35">
      <c r="A45" t="s">
        <v>23</v>
      </c>
      <c r="B45" s="1">
        <v>43130</v>
      </c>
      <c r="C45" t="s">
        <v>121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</row>
    <row r="46" spans="1:16" x14ac:dyDescent="0.35">
      <c r="A46" t="s">
        <v>24</v>
      </c>
      <c r="B46" s="1">
        <v>43130</v>
      </c>
      <c r="C46" t="s">
        <v>122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</row>
    <row r="47" spans="1:16" x14ac:dyDescent="0.35">
      <c r="A47" t="s">
        <v>25</v>
      </c>
      <c r="B47" s="1">
        <v>43130</v>
      </c>
      <c r="C47" t="s">
        <v>123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</row>
    <row r="48" spans="1:16" x14ac:dyDescent="0.35">
      <c r="A48" t="s">
        <v>26</v>
      </c>
      <c r="B48" s="1">
        <v>43126</v>
      </c>
      <c r="C48" t="s">
        <v>124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</row>
    <row r="49" spans="1:16" x14ac:dyDescent="0.35">
      <c r="A49" t="s">
        <v>27</v>
      </c>
      <c r="B49" s="1">
        <v>43125</v>
      </c>
      <c r="C49" t="s">
        <v>125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</row>
    <row r="50" spans="1:16" x14ac:dyDescent="0.35">
      <c r="A50" t="s">
        <v>28</v>
      </c>
      <c r="B50" s="1">
        <v>43125</v>
      </c>
      <c r="C50" t="s">
        <v>126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</row>
    <row r="51" spans="1:16" x14ac:dyDescent="0.35">
      <c r="A51" t="s">
        <v>29</v>
      </c>
      <c r="B51" s="1">
        <v>43125</v>
      </c>
      <c r="C51" t="s">
        <v>127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</row>
    <row r="52" spans="1:16" x14ac:dyDescent="0.35">
      <c r="A52" t="s">
        <v>30</v>
      </c>
      <c r="B52" s="1">
        <v>43125</v>
      </c>
      <c r="C52" t="s">
        <v>128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</row>
    <row r="53" spans="1:16" x14ac:dyDescent="0.35">
      <c r="A53" t="s">
        <v>31</v>
      </c>
      <c r="B53" s="1">
        <v>43155</v>
      </c>
      <c r="C53" t="s">
        <v>78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16" x14ac:dyDescent="0.35">
      <c r="A54" t="s">
        <v>14</v>
      </c>
      <c r="B54" s="1">
        <v>43155</v>
      </c>
      <c r="C54" t="s">
        <v>79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16" x14ac:dyDescent="0.35">
      <c r="A55" t="s">
        <v>18</v>
      </c>
      <c r="B55" s="1">
        <v>43155</v>
      </c>
      <c r="C55" t="s">
        <v>80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16" x14ac:dyDescent="0.35">
      <c r="A56" t="s">
        <v>20</v>
      </c>
      <c r="B56" s="1">
        <v>43155</v>
      </c>
      <c r="C56" t="s">
        <v>81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16" x14ac:dyDescent="0.35">
      <c r="A57" t="s">
        <v>22</v>
      </c>
      <c r="B57" s="1">
        <v>43155</v>
      </c>
      <c r="C57" t="s">
        <v>82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16" x14ac:dyDescent="0.35">
      <c r="A58" t="s">
        <v>23</v>
      </c>
      <c r="B58" s="1">
        <v>43155</v>
      </c>
      <c r="C58" t="s">
        <v>83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16" x14ac:dyDescent="0.35">
      <c r="A59" t="s">
        <v>24</v>
      </c>
      <c r="B59" s="1">
        <v>43155</v>
      </c>
      <c r="C59" t="s">
        <v>84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16" x14ac:dyDescent="0.35">
      <c r="A60" t="s">
        <v>25</v>
      </c>
      <c r="B60" s="1">
        <v>43155</v>
      </c>
      <c r="C60" t="s">
        <v>85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16" x14ac:dyDescent="0.35">
      <c r="A61" t="s">
        <v>26</v>
      </c>
      <c r="B61" s="1">
        <v>43155</v>
      </c>
      <c r="C61" t="s">
        <v>86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16" x14ac:dyDescent="0.35">
      <c r="A62" t="s">
        <v>27</v>
      </c>
      <c r="B62" s="1">
        <v>43155</v>
      </c>
      <c r="C62" t="s">
        <v>87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16" x14ac:dyDescent="0.35">
      <c r="A63" t="s">
        <v>28</v>
      </c>
      <c r="B63" s="1">
        <v>43155</v>
      </c>
      <c r="C63" t="s">
        <v>88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16" x14ac:dyDescent="0.35">
      <c r="A64" t="s">
        <v>29</v>
      </c>
      <c r="B64" s="1">
        <v>43155</v>
      </c>
      <c r="C64" t="s">
        <v>89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35">
      <c r="A65" t="s">
        <v>30</v>
      </c>
      <c r="B65" s="1">
        <v>43155</v>
      </c>
      <c r="C65" t="s">
        <v>90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35">
      <c r="A66" t="s">
        <v>31</v>
      </c>
      <c r="B66" s="1">
        <v>43155</v>
      </c>
      <c r="C66" t="s">
        <v>91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35">
      <c r="A67" t="s">
        <v>14</v>
      </c>
      <c r="B67" s="1">
        <v>43155</v>
      </c>
      <c r="C67" t="s">
        <v>92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35">
      <c r="A68" t="s">
        <v>18</v>
      </c>
      <c r="B68" s="1">
        <v>43155</v>
      </c>
      <c r="C68" t="s">
        <v>93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35">
      <c r="A69" t="s">
        <v>20</v>
      </c>
      <c r="B69" s="1">
        <v>43155</v>
      </c>
      <c r="C69" t="s">
        <v>94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35">
      <c r="A70" t="s">
        <v>22</v>
      </c>
      <c r="B70" s="1">
        <v>43155</v>
      </c>
      <c r="C70" t="s">
        <v>95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35">
      <c r="A71" t="s">
        <v>23</v>
      </c>
      <c r="B71" s="1">
        <v>43155</v>
      </c>
      <c r="C71" t="s">
        <v>96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35">
      <c r="A72" t="s">
        <v>24</v>
      </c>
      <c r="B72" s="1">
        <v>43155</v>
      </c>
      <c r="C72" t="s">
        <v>97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35">
      <c r="A73" t="s">
        <v>25</v>
      </c>
      <c r="B73" s="1">
        <v>43155</v>
      </c>
      <c r="C73" t="s">
        <v>98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35">
      <c r="A74" t="s">
        <v>26</v>
      </c>
      <c r="B74" s="1">
        <v>43155</v>
      </c>
      <c r="C74" t="s">
        <v>99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35">
      <c r="A75" t="s">
        <v>27</v>
      </c>
      <c r="B75" s="1">
        <v>43155</v>
      </c>
      <c r="C75" t="s">
        <v>100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35">
      <c r="A76" t="s">
        <v>28</v>
      </c>
      <c r="B76" s="1">
        <v>43155</v>
      </c>
      <c r="C76" t="s">
        <v>101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35">
      <c r="A77" t="s">
        <v>29</v>
      </c>
      <c r="B77" s="1">
        <v>43155</v>
      </c>
      <c r="C77" t="s">
        <v>102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35">
      <c r="A78" t="s">
        <v>30</v>
      </c>
      <c r="B78" s="1">
        <v>43155</v>
      </c>
      <c r="C78" t="s">
        <v>103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35">
      <c r="A79" t="s">
        <v>31</v>
      </c>
      <c r="B79" s="1">
        <v>43155</v>
      </c>
      <c r="C79" t="s">
        <v>104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35">
      <c r="A80" t="s">
        <v>14</v>
      </c>
      <c r="B80" s="1">
        <v>43155</v>
      </c>
      <c r="C80" t="s">
        <v>105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35">
      <c r="A81" t="s">
        <v>18</v>
      </c>
      <c r="B81" s="1">
        <v>43155</v>
      </c>
      <c r="C81" t="s">
        <v>106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35">
      <c r="A82" t="s">
        <v>20</v>
      </c>
      <c r="B82" s="1">
        <v>43155</v>
      </c>
      <c r="C82" t="s">
        <v>107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35">
      <c r="A83" t="s">
        <v>22</v>
      </c>
      <c r="B83" s="1">
        <v>43155</v>
      </c>
      <c r="C83" t="s">
        <v>108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35">
      <c r="A84" t="s">
        <v>23</v>
      </c>
      <c r="B84" s="1">
        <v>43155</v>
      </c>
      <c r="C84" t="s">
        <v>109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35">
      <c r="A85" t="s">
        <v>24</v>
      </c>
      <c r="B85" s="1">
        <v>43155</v>
      </c>
      <c r="C85" t="s">
        <v>110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35">
      <c r="A86" t="s">
        <v>25</v>
      </c>
      <c r="B86" s="1">
        <v>43189</v>
      </c>
      <c r="C86" t="s">
        <v>78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35">
      <c r="A87" t="s">
        <v>26</v>
      </c>
      <c r="B87" s="1">
        <v>43185</v>
      </c>
      <c r="C87" t="s">
        <v>79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35">
      <c r="A88" t="s">
        <v>27</v>
      </c>
      <c r="B88" s="1">
        <v>43184</v>
      </c>
      <c r="C88" t="s">
        <v>80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35">
      <c r="A89" t="s">
        <v>28</v>
      </c>
      <c r="B89" s="1">
        <v>43184</v>
      </c>
      <c r="C89" t="s">
        <v>81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35">
      <c r="A90" t="s">
        <v>29</v>
      </c>
      <c r="B90" s="1">
        <v>43184</v>
      </c>
      <c r="C90" t="s">
        <v>82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35">
      <c r="A91" t="s">
        <v>30</v>
      </c>
      <c r="B91" s="1">
        <v>43184</v>
      </c>
      <c r="C91" t="s">
        <v>83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35">
      <c r="A92" t="s">
        <v>31</v>
      </c>
      <c r="B92" s="1">
        <v>43183</v>
      </c>
      <c r="C92" t="s">
        <v>84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35">
      <c r="A93" t="s">
        <v>14</v>
      </c>
      <c r="B93" s="1">
        <v>43189</v>
      </c>
      <c r="C93" t="s">
        <v>85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35">
      <c r="A94" t="s">
        <v>18</v>
      </c>
      <c r="B94" s="1">
        <v>43189</v>
      </c>
      <c r="C94" t="s">
        <v>86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35">
      <c r="A95" t="s">
        <v>20</v>
      </c>
      <c r="B95" s="1">
        <v>43189</v>
      </c>
      <c r="C95" t="s">
        <v>87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35">
      <c r="A96" t="s">
        <v>22</v>
      </c>
      <c r="B96" s="1">
        <v>43189</v>
      </c>
      <c r="C96" t="s">
        <v>88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35">
      <c r="A97" t="s">
        <v>23</v>
      </c>
      <c r="B97" s="1">
        <v>43189</v>
      </c>
      <c r="C97" t="s">
        <v>89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35">
      <c r="A98" t="s">
        <v>24</v>
      </c>
      <c r="B98" s="1">
        <v>43189</v>
      </c>
      <c r="C98" t="s">
        <v>90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35">
      <c r="A99" t="s">
        <v>25</v>
      </c>
      <c r="B99" s="1">
        <v>43189</v>
      </c>
      <c r="C99" t="s">
        <v>91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35">
      <c r="A100" t="s">
        <v>26</v>
      </c>
      <c r="B100" s="1">
        <v>43185</v>
      </c>
      <c r="C100" t="s">
        <v>92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35">
      <c r="A101" t="s">
        <v>27</v>
      </c>
      <c r="B101" s="1">
        <v>43184</v>
      </c>
      <c r="C101" t="s">
        <v>93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35">
      <c r="A102" t="s">
        <v>28</v>
      </c>
      <c r="B102" s="1">
        <v>43184</v>
      </c>
      <c r="C102" t="s">
        <v>94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35">
      <c r="A103" t="s">
        <v>29</v>
      </c>
      <c r="B103" s="1">
        <v>43184</v>
      </c>
      <c r="C103" t="s">
        <v>95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35">
      <c r="A104" t="s">
        <v>30</v>
      </c>
      <c r="B104" s="1">
        <v>43184</v>
      </c>
      <c r="C104" t="s">
        <v>96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35">
      <c r="A105" t="s">
        <v>31</v>
      </c>
      <c r="B105" s="1">
        <v>43183</v>
      </c>
      <c r="C105" t="s">
        <v>97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35">
      <c r="A106" t="s">
        <v>14</v>
      </c>
      <c r="B106" s="1">
        <v>43190</v>
      </c>
      <c r="C106" t="s">
        <v>98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35">
      <c r="A107" t="s">
        <v>18</v>
      </c>
      <c r="B107" s="1">
        <v>43190</v>
      </c>
      <c r="C107" t="s">
        <v>99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35">
      <c r="A108" t="s">
        <v>20</v>
      </c>
      <c r="B108" s="1">
        <v>43190</v>
      </c>
      <c r="C108" t="s">
        <v>100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35">
      <c r="A109" t="s">
        <v>22</v>
      </c>
      <c r="B109" s="1">
        <v>43220</v>
      </c>
      <c r="C109" t="s">
        <v>78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35">
      <c r="A110" t="s">
        <v>23</v>
      </c>
      <c r="B110" s="1">
        <v>43220</v>
      </c>
      <c r="C110" t="s">
        <v>79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35">
      <c r="A111" t="s">
        <v>24</v>
      </c>
      <c r="B111" s="1">
        <v>43220</v>
      </c>
      <c r="C111" t="s">
        <v>80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35">
      <c r="A112" t="s">
        <v>25</v>
      </c>
      <c r="B112" s="1">
        <v>43220</v>
      </c>
      <c r="C112" t="s">
        <v>81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35">
      <c r="A113" t="s">
        <v>26</v>
      </c>
      <c r="B113" s="1">
        <v>43216</v>
      </c>
      <c r="C113" t="s">
        <v>82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35">
      <c r="A114" t="s">
        <v>27</v>
      </c>
      <c r="B114" s="1">
        <v>43215</v>
      </c>
      <c r="C114" t="s">
        <v>83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35">
      <c r="A115" t="s">
        <v>28</v>
      </c>
      <c r="B115" s="1">
        <v>43215</v>
      </c>
      <c r="C115" t="s">
        <v>84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35">
      <c r="A116" t="s">
        <v>29</v>
      </c>
      <c r="B116" s="1">
        <v>43215</v>
      </c>
      <c r="C116" t="s">
        <v>85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35">
      <c r="A117" t="s">
        <v>30</v>
      </c>
      <c r="B117" s="1">
        <v>43215</v>
      </c>
      <c r="C117" t="s">
        <v>86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35">
      <c r="A118" t="s">
        <v>31</v>
      </c>
      <c r="B118" s="1">
        <v>43214</v>
      </c>
      <c r="C118" t="s">
        <v>87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35">
      <c r="A119" t="s">
        <v>14</v>
      </c>
      <c r="B119" s="1">
        <v>43220</v>
      </c>
      <c r="C119" t="s">
        <v>88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35">
      <c r="A120" t="s">
        <v>18</v>
      </c>
      <c r="B120" s="1">
        <v>43220</v>
      </c>
      <c r="C120" t="s">
        <v>89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35">
      <c r="A121" t="s">
        <v>20</v>
      </c>
      <c r="B121" s="1">
        <v>43220</v>
      </c>
      <c r="C121" t="s">
        <v>90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35">
      <c r="A122" t="s">
        <v>22</v>
      </c>
      <c r="B122" s="1">
        <v>43220</v>
      </c>
      <c r="C122" t="s">
        <v>91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35">
      <c r="A123" t="s">
        <v>23</v>
      </c>
      <c r="B123" s="1">
        <v>43220</v>
      </c>
      <c r="C123" t="s">
        <v>92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35">
      <c r="A124" t="s">
        <v>24</v>
      </c>
      <c r="B124" s="1">
        <v>43220</v>
      </c>
      <c r="C124" t="s">
        <v>93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35">
      <c r="A125" t="s">
        <v>25</v>
      </c>
      <c r="B125" s="1">
        <v>43220</v>
      </c>
      <c r="C125" t="s">
        <v>94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35">
      <c r="A126" t="s">
        <v>26</v>
      </c>
      <c r="B126" s="1">
        <v>43216</v>
      </c>
      <c r="C126" t="s">
        <v>95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35">
      <c r="A127" t="s">
        <v>27</v>
      </c>
      <c r="B127" s="1">
        <v>43215</v>
      </c>
      <c r="C127" t="s">
        <v>96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35">
      <c r="A128" t="s">
        <v>28</v>
      </c>
      <c r="B128" s="1">
        <v>43215</v>
      </c>
      <c r="C128" t="s">
        <v>97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35">
      <c r="A129" t="s">
        <v>29</v>
      </c>
      <c r="B129" s="1">
        <v>43215</v>
      </c>
      <c r="C129" t="s">
        <v>98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35">
      <c r="A130" t="s">
        <v>30</v>
      </c>
      <c r="B130" s="1">
        <v>43215</v>
      </c>
      <c r="C130" t="s">
        <v>99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35">
      <c r="A131" t="s">
        <v>31</v>
      </c>
      <c r="B131" s="1">
        <v>43214</v>
      </c>
      <c r="C131" t="s">
        <v>100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35">
      <c r="A132" t="s">
        <v>14</v>
      </c>
      <c r="B132" s="1">
        <v>43251</v>
      </c>
      <c r="C132" t="s">
        <v>78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35">
      <c r="A133" t="s">
        <v>18</v>
      </c>
      <c r="B133" s="1">
        <v>43251</v>
      </c>
      <c r="C133" t="s">
        <v>79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35">
      <c r="A134" t="s">
        <v>20</v>
      </c>
      <c r="B134" s="1">
        <v>43251</v>
      </c>
      <c r="C134" t="s">
        <v>80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35">
      <c r="A135" t="s">
        <v>22</v>
      </c>
      <c r="B135" s="1">
        <v>43251</v>
      </c>
      <c r="C135" t="s">
        <v>81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35">
      <c r="A136" t="s">
        <v>23</v>
      </c>
      <c r="B136" s="1">
        <v>43251</v>
      </c>
      <c r="C136" t="s">
        <v>82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35">
      <c r="A137" t="s">
        <v>24</v>
      </c>
      <c r="B137" s="1">
        <v>43251</v>
      </c>
      <c r="C137" t="s">
        <v>83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35">
      <c r="A138" t="s">
        <v>25</v>
      </c>
      <c r="B138" s="1">
        <v>43250</v>
      </c>
      <c r="C138" t="s">
        <v>84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35">
      <c r="A139" t="s">
        <v>26</v>
      </c>
      <c r="B139" s="1">
        <v>43246</v>
      </c>
      <c r="C139" t="s">
        <v>85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35">
      <c r="A140" t="s">
        <v>27</v>
      </c>
      <c r="B140" s="1">
        <v>43245</v>
      </c>
      <c r="C140" t="s">
        <v>86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35">
      <c r="A141" t="s">
        <v>28</v>
      </c>
      <c r="B141" s="1">
        <v>43245</v>
      </c>
      <c r="C141" t="s">
        <v>87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35">
      <c r="A142" t="s">
        <v>29</v>
      </c>
      <c r="B142" s="1">
        <v>43245</v>
      </c>
      <c r="C142" t="s">
        <v>88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35">
      <c r="A143" t="s">
        <v>30</v>
      </c>
      <c r="B143" s="1">
        <v>43245</v>
      </c>
      <c r="C143" t="s">
        <v>89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35">
      <c r="A144" t="s">
        <v>31</v>
      </c>
      <c r="B144" s="1">
        <v>43244</v>
      </c>
      <c r="C144" t="s">
        <v>90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35">
      <c r="A145" t="s">
        <v>14</v>
      </c>
      <c r="B145" s="1">
        <v>43281</v>
      </c>
      <c r="C145" t="s">
        <v>78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35">
      <c r="A146" t="s">
        <v>18</v>
      </c>
      <c r="B146" s="1">
        <v>43281</v>
      </c>
      <c r="C146" t="s">
        <v>79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35">
      <c r="A147" t="s">
        <v>20</v>
      </c>
      <c r="B147" s="1">
        <v>43281</v>
      </c>
      <c r="C147" t="s">
        <v>80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35">
      <c r="A148" t="s">
        <v>22</v>
      </c>
      <c r="B148" s="1">
        <v>43281</v>
      </c>
      <c r="C148" t="s">
        <v>81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35">
      <c r="A149" t="s">
        <v>23</v>
      </c>
      <c r="B149" s="1">
        <v>43281</v>
      </c>
      <c r="C149" t="s">
        <v>82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35">
      <c r="A150" t="s">
        <v>24</v>
      </c>
      <c r="B150" s="1">
        <v>43281</v>
      </c>
      <c r="C150" t="s">
        <v>83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35">
      <c r="A151" t="s">
        <v>25</v>
      </c>
      <c r="B151" s="1">
        <v>43281</v>
      </c>
      <c r="C151" t="s">
        <v>84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35">
      <c r="A152" t="s">
        <v>26</v>
      </c>
      <c r="B152" s="1">
        <v>43277</v>
      </c>
      <c r="C152" t="s">
        <v>85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35">
      <c r="A153" t="s">
        <v>27</v>
      </c>
      <c r="B153" s="1">
        <v>43276</v>
      </c>
      <c r="C153" t="s">
        <v>86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35">
      <c r="A154" t="s">
        <v>28</v>
      </c>
      <c r="B154" s="1">
        <v>43276</v>
      </c>
      <c r="C154" t="s">
        <v>87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35">
      <c r="A155" t="s">
        <v>29</v>
      </c>
      <c r="B155" s="1">
        <v>43276</v>
      </c>
      <c r="C155" t="s">
        <v>88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35">
      <c r="A156" t="s">
        <v>30</v>
      </c>
      <c r="B156" s="1">
        <v>43276</v>
      </c>
      <c r="C156" t="s">
        <v>89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35">
      <c r="A157" t="s">
        <v>31</v>
      </c>
      <c r="B157" s="1">
        <v>43275</v>
      </c>
      <c r="C157" t="s">
        <v>90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35">
      <c r="A158" t="s">
        <v>14</v>
      </c>
      <c r="B158" s="1">
        <v>43275</v>
      </c>
      <c r="C158" t="s">
        <v>91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35">
      <c r="A159" t="s">
        <v>18</v>
      </c>
      <c r="B159" s="1">
        <v>43275</v>
      </c>
      <c r="C159" t="s">
        <v>92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35">
      <c r="A160" t="s">
        <v>20</v>
      </c>
      <c r="B160" s="1">
        <v>43312</v>
      </c>
      <c r="C160" t="s">
        <v>78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35">
      <c r="A161" t="s">
        <v>22</v>
      </c>
      <c r="B161" s="1">
        <v>43312</v>
      </c>
      <c r="C161" t="s">
        <v>79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35">
      <c r="A162" t="s">
        <v>23</v>
      </c>
      <c r="B162" s="1">
        <v>43312</v>
      </c>
      <c r="C162" t="s">
        <v>80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35">
      <c r="A163" t="s">
        <v>24</v>
      </c>
      <c r="B163" s="1">
        <v>43312</v>
      </c>
      <c r="C163" t="s">
        <v>81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35">
      <c r="A164" t="s">
        <v>25</v>
      </c>
      <c r="B164" s="1">
        <v>43311</v>
      </c>
      <c r="C164" t="s">
        <v>82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35">
      <c r="A165" t="s">
        <v>26</v>
      </c>
      <c r="B165" s="1">
        <v>43307</v>
      </c>
      <c r="C165" t="s">
        <v>83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35">
      <c r="A166" t="s">
        <v>27</v>
      </c>
      <c r="B166" s="1">
        <v>43306</v>
      </c>
      <c r="C166" t="s">
        <v>84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35">
      <c r="A167" t="s">
        <v>28</v>
      </c>
      <c r="B167" s="1">
        <v>43306</v>
      </c>
      <c r="C167" t="s">
        <v>85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35">
      <c r="A168" t="s">
        <v>29</v>
      </c>
      <c r="B168" s="1">
        <v>43306</v>
      </c>
      <c r="C168" t="s">
        <v>86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35">
      <c r="A169" t="s">
        <v>30</v>
      </c>
      <c r="B169" s="1">
        <v>43306</v>
      </c>
      <c r="C169" t="s">
        <v>87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35">
      <c r="A170" t="s">
        <v>31</v>
      </c>
      <c r="B170" s="1">
        <v>43305</v>
      </c>
      <c r="C170" t="s">
        <v>88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35">
      <c r="A171" t="s">
        <v>14</v>
      </c>
      <c r="B171" s="1">
        <v>43311</v>
      </c>
      <c r="C171" t="s">
        <v>89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35">
      <c r="A172" t="s">
        <v>18</v>
      </c>
      <c r="B172" s="1">
        <v>43311</v>
      </c>
      <c r="C172" t="s">
        <v>90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35">
      <c r="A173" t="s">
        <v>20</v>
      </c>
      <c r="B173" s="1">
        <v>43311</v>
      </c>
      <c r="C173" t="s">
        <v>91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35">
      <c r="A174" t="s">
        <v>22</v>
      </c>
      <c r="B174" s="1">
        <v>43311</v>
      </c>
      <c r="C174" t="s">
        <v>92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35">
      <c r="A175" t="s">
        <v>23</v>
      </c>
      <c r="B175" s="1">
        <v>43311</v>
      </c>
      <c r="C175" t="s">
        <v>93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35">
      <c r="A176" t="s">
        <v>24</v>
      </c>
      <c r="B176" s="1">
        <v>43311</v>
      </c>
      <c r="C176" t="s">
        <v>94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35">
      <c r="A177" t="s">
        <v>25</v>
      </c>
      <c r="B177" s="1">
        <v>43311</v>
      </c>
      <c r="C177" t="s">
        <v>95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35">
      <c r="A178" t="s">
        <v>26</v>
      </c>
      <c r="B178" s="1">
        <v>43307</v>
      </c>
      <c r="C178" t="s">
        <v>96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35">
      <c r="A179" t="s">
        <v>27</v>
      </c>
      <c r="B179" s="1">
        <v>43306</v>
      </c>
      <c r="C179" t="s">
        <v>97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35">
      <c r="A180" t="s">
        <v>28</v>
      </c>
      <c r="B180" s="1">
        <v>43306</v>
      </c>
      <c r="C180" t="s">
        <v>98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35">
      <c r="A181" t="s">
        <v>29</v>
      </c>
      <c r="B181" s="1">
        <v>43306</v>
      </c>
      <c r="C181" t="s">
        <v>99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35">
      <c r="A182" t="s">
        <v>30</v>
      </c>
      <c r="B182" s="1">
        <v>43306</v>
      </c>
      <c r="C182" t="s">
        <v>100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35">
      <c r="A183" t="s">
        <v>31</v>
      </c>
      <c r="B183" s="1">
        <v>43305</v>
      </c>
      <c r="C183" t="s">
        <v>101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35">
      <c r="A184" t="s">
        <v>14</v>
      </c>
      <c r="B184" s="1">
        <v>43305</v>
      </c>
      <c r="C184" t="s">
        <v>102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35">
      <c r="A185" t="s">
        <v>18</v>
      </c>
      <c r="B185" s="1">
        <v>43305</v>
      </c>
      <c r="C185" t="s">
        <v>103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35">
      <c r="A186" t="s">
        <v>20</v>
      </c>
      <c r="B186" s="1">
        <v>43343</v>
      </c>
      <c r="C186" t="s">
        <v>78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35">
      <c r="A187" t="s">
        <v>22</v>
      </c>
      <c r="B187" s="1">
        <v>43343</v>
      </c>
      <c r="C187" t="s">
        <v>79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35">
      <c r="A188" t="s">
        <v>23</v>
      </c>
      <c r="B188" s="1">
        <v>43343</v>
      </c>
      <c r="C188" t="s">
        <v>80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35">
      <c r="A189" t="s">
        <v>24</v>
      </c>
      <c r="B189" s="1">
        <v>43343</v>
      </c>
      <c r="C189" t="s">
        <v>81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35">
      <c r="A190" t="s">
        <v>25</v>
      </c>
      <c r="B190" s="1">
        <v>43342</v>
      </c>
      <c r="C190" t="s">
        <v>82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35">
      <c r="A191" t="s">
        <v>26</v>
      </c>
      <c r="B191" s="1">
        <v>43338</v>
      </c>
      <c r="C191" t="s">
        <v>83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35">
      <c r="A192" t="s">
        <v>27</v>
      </c>
      <c r="B192" s="1">
        <v>43337</v>
      </c>
      <c r="C192" t="s">
        <v>84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35">
      <c r="A193" t="s">
        <v>28</v>
      </c>
      <c r="B193" s="1">
        <v>43337</v>
      </c>
      <c r="C193" t="s">
        <v>85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35">
      <c r="A194" t="s">
        <v>29</v>
      </c>
      <c r="B194" s="1">
        <v>43337</v>
      </c>
      <c r="C194" t="s">
        <v>86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35">
      <c r="A195" t="s">
        <v>30</v>
      </c>
      <c r="B195" s="1">
        <v>43337</v>
      </c>
      <c r="C195" t="s">
        <v>87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35">
      <c r="A196" t="s">
        <v>31</v>
      </c>
      <c r="B196" s="1">
        <v>43336</v>
      </c>
      <c r="C196" t="s">
        <v>88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35">
      <c r="A197" t="s">
        <v>14</v>
      </c>
      <c r="B197" s="1">
        <v>43342</v>
      </c>
      <c r="C197" t="s">
        <v>89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35">
      <c r="A198" t="s">
        <v>18</v>
      </c>
      <c r="B198" s="1">
        <v>43342</v>
      </c>
      <c r="C198" t="s">
        <v>90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35">
      <c r="A199" t="s">
        <v>20</v>
      </c>
      <c r="B199" s="1">
        <v>43342</v>
      </c>
      <c r="C199" t="s">
        <v>91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35">
      <c r="A200" t="s">
        <v>22</v>
      </c>
      <c r="B200" s="1">
        <v>43373</v>
      </c>
      <c r="C200" t="s">
        <v>78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35">
      <c r="A201" t="s">
        <v>23</v>
      </c>
      <c r="B201" s="1">
        <v>43373</v>
      </c>
      <c r="C201" t="s">
        <v>79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35">
      <c r="A202" t="s">
        <v>24</v>
      </c>
      <c r="B202" s="1">
        <v>43373</v>
      </c>
      <c r="C202" t="s">
        <v>80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35">
      <c r="A203" t="s">
        <v>25</v>
      </c>
      <c r="B203" s="1">
        <v>43373</v>
      </c>
      <c r="C203" t="s">
        <v>81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35">
      <c r="A204" t="s">
        <v>26</v>
      </c>
      <c r="B204" s="1">
        <v>43369</v>
      </c>
      <c r="C204" t="s">
        <v>82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35">
      <c r="A205" t="s">
        <v>27</v>
      </c>
      <c r="B205" s="1">
        <v>43368</v>
      </c>
      <c r="C205" t="s">
        <v>83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35">
      <c r="A206" t="s">
        <v>28</v>
      </c>
      <c r="B206" s="1">
        <v>43368</v>
      </c>
      <c r="C206" t="s">
        <v>84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35">
      <c r="A207" t="s">
        <v>29</v>
      </c>
      <c r="B207" s="1">
        <v>43368</v>
      </c>
      <c r="C207" t="s">
        <v>85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35">
      <c r="A208" t="s">
        <v>30</v>
      </c>
      <c r="B208" s="1">
        <v>43368</v>
      </c>
      <c r="C208" t="s">
        <v>86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35">
      <c r="A209" t="s">
        <v>31</v>
      </c>
      <c r="B209" s="1">
        <v>43367</v>
      </c>
      <c r="C209" t="s">
        <v>87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35">
      <c r="A210" t="s">
        <v>14</v>
      </c>
      <c r="B210" s="1">
        <v>43367</v>
      </c>
      <c r="C210" t="s">
        <v>88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35">
      <c r="A211" t="s">
        <v>18</v>
      </c>
      <c r="B211" s="1">
        <v>43367</v>
      </c>
      <c r="C211" t="s">
        <v>89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35">
      <c r="A212" t="s">
        <v>20</v>
      </c>
      <c r="B212" s="1">
        <v>43367</v>
      </c>
      <c r="C212" t="s">
        <v>90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35">
      <c r="A213" t="s">
        <v>22</v>
      </c>
      <c r="B213" s="1">
        <v>43367</v>
      </c>
      <c r="C213" t="s">
        <v>91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35">
      <c r="A214" t="s">
        <v>23</v>
      </c>
      <c r="B214" s="1">
        <v>43367</v>
      </c>
      <c r="C214" t="s">
        <v>92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35">
      <c r="A215" t="s">
        <v>24</v>
      </c>
      <c r="B215" s="1">
        <v>43367</v>
      </c>
      <c r="C215" t="s">
        <v>93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35">
      <c r="A216" t="s">
        <v>25</v>
      </c>
      <c r="B216" s="1">
        <v>43373</v>
      </c>
      <c r="C216" t="s">
        <v>94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35">
      <c r="A217" t="s">
        <v>26</v>
      </c>
      <c r="B217" s="1">
        <v>43369</v>
      </c>
      <c r="C217" t="s">
        <v>95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35">
      <c r="A218" t="s">
        <v>27</v>
      </c>
      <c r="B218" s="1">
        <v>43368</v>
      </c>
      <c r="C218" t="s">
        <v>96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35">
      <c r="A219" t="s">
        <v>28</v>
      </c>
      <c r="B219" s="1">
        <v>43368</v>
      </c>
      <c r="C219" t="s">
        <v>97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35">
      <c r="A220" t="s">
        <v>29</v>
      </c>
      <c r="B220" s="1">
        <v>43368</v>
      </c>
      <c r="C220" t="s">
        <v>98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35">
      <c r="A221" t="s">
        <v>30</v>
      </c>
      <c r="B221" s="1">
        <v>43368</v>
      </c>
      <c r="C221" t="s">
        <v>99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35">
      <c r="A222" t="s">
        <v>31</v>
      </c>
      <c r="B222" s="1">
        <v>43367</v>
      </c>
      <c r="C222" t="s">
        <v>100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35">
      <c r="A223" t="s">
        <v>14</v>
      </c>
      <c r="B223" s="1">
        <v>43373</v>
      </c>
      <c r="C223" t="s">
        <v>101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35">
      <c r="A224" t="s">
        <v>18</v>
      </c>
      <c r="B224" s="1">
        <v>43373</v>
      </c>
      <c r="C224" t="s">
        <v>102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35">
      <c r="A225" t="s">
        <v>20</v>
      </c>
      <c r="B225" s="1">
        <v>43373</v>
      </c>
      <c r="C225" t="s">
        <v>103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35">
      <c r="A226" t="s">
        <v>22</v>
      </c>
      <c r="B226" s="1">
        <v>43373</v>
      </c>
      <c r="C226" t="s">
        <v>104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35">
      <c r="A227" t="s">
        <v>23</v>
      </c>
      <c r="B227" s="1">
        <v>43373</v>
      </c>
      <c r="C227" t="s">
        <v>105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35">
      <c r="A228" t="s">
        <v>24</v>
      </c>
      <c r="B228" s="1">
        <v>43373</v>
      </c>
      <c r="C228" t="s">
        <v>106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35">
      <c r="A229" t="s">
        <v>25</v>
      </c>
      <c r="B229" s="1">
        <v>43373</v>
      </c>
      <c r="C229" t="s">
        <v>107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35">
      <c r="A230" t="s">
        <v>26</v>
      </c>
      <c r="B230" s="1">
        <v>43399</v>
      </c>
      <c r="C230" t="s">
        <v>78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35">
      <c r="A231" t="s">
        <v>27</v>
      </c>
      <c r="B231" s="1">
        <v>43398</v>
      </c>
      <c r="C231" t="s">
        <v>79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35">
      <c r="A232" t="s">
        <v>28</v>
      </c>
      <c r="B232" s="1">
        <v>43398</v>
      </c>
      <c r="C232" t="s">
        <v>80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35">
      <c r="A233" t="s">
        <v>29</v>
      </c>
      <c r="B233" s="1">
        <v>43398</v>
      </c>
      <c r="C233" t="s">
        <v>81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35">
      <c r="A234" t="s">
        <v>30</v>
      </c>
      <c r="B234" s="1">
        <v>43398</v>
      </c>
      <c r="C234" t="s">
        <v>82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35">
      <c r="A235" t="s">
        <v>31</v>
      </c>
      <c r="B235" s="1">
        <v>43397</v>
      </c>
      <c r="C235" t="s">
        <v>83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35">
      <c r="A236" t="s">
        <v>14</v>
      </c>
      <c r="B236" s="1">
        <v>43404</v>
      </c>
      <c r="C236" t="s">
        <v>84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35">
      <c r="A237" t="s">
        <v>18</v>
      </c>
      <c r="B237" s="1">
        <v>43404</v>
      </c>
      <c r="C237" t="s">
        <v>85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35">
      <c r="A238" t="s">
        <v>20</v>
      </c>
      <c r="B238" s="1">
        <v>43404</v>
      </c>
      <c r="C238" t="s">
        <v>86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35">
      <c r="A239" t="s">
        <v>22</v>
      </c>
      <c r="B239" s="1">
        <v>43404</v>
      </c>
      <c r="C239" t="s">
        <v>87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35">
      <c r="A240" t="s">
        <v>23</v>
      </c>
      <c r="B240" s="1">
        <v>43404</v>
      </c>
      <c r="C240" t="s">
        <v>88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35">
      <c r="A241" t="s">
        <v>24</v>
      </c>
      <c r="B241" s="1">
        <v>43404</v>
      </c>
      <c r="C241" t="s">
        <v>89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35">
      <c r="A242" t="s">
        <v>25</v>
      </c>
      <c r="B242" s="1">
        <v>43403</v>
      </c>
      <c r="C242" t="s">
        <v>90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35">
      <c r="A243" t="s">
        <v>26</v>
      </c>
      <c r="B243" s="1">
        <v>43399</v>
      </c>
      <c r="C243" t="s">
        <v>91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35">
      <c r="A244" t="s">
        <v>27</v>
      </c>
      <c r="B244" s="1">
        <v>43398</v>
      </c>
      <c r="C244" t="s">
        <v>92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35">
      <c r="A245" t="s">
        <v>28</v>
      </c>
      <c r="B245" s="1">
        <v>43398</v>
      </c>
      <c r="C245" t="s">
        <v>93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35">
      <c r="A246" t="s">
        <v>29</v>
      </c>
      <c r="B246" s="1">
        <v>43398</v>
      </c>
      <c r="C246" t="s">
        <v>94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35">
      <c r="A247" t="s">
        <v>30</v>
      </c>
      <c r="B247" s="1">
        <v>43398</v>
      </c>
      <c r="C247" t="s">
        <v>95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35">
      <c r="A248" t="s">
        <v>31</v>
      </c>
      <c r="B248" s="1">
        <v>43397</v>
      </c>
      <c r="C248" t="s">
        <v>96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35">
      <c r="A249" t="s">
        <v>14</v>
      </c>
      <c r="B249" s="1">
        <v>43403</v>
      </c>
      <c r="C249" t="s">
        <v>97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35">
      <c r="A250" t="s">
        <v>18</v>
      </c>
      <c r="B250" s="1">
        <v>43403</v>
      </c>
      <c r="C250" t="s">
        <v>98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35">
      <c r="A251" t="s">
        <v>20</v>
      </c>
      <c r="B251" s="1">
        <v>43403</v>
      </c>
      <c r="C251" t="s">
        <v>99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35">
      <c r="A252" t="s">
        <v>22</v>
      </c>
      <c r="B252" s="1">
        <v>43434</v>
      </c>
      <c r="C252" t="s">
        <v>78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35">
      <c r="A253" t="s">
        <v>23</v>
      </c>
      <c r="B253" s="1">
        <v>43434</v>
      </c>
      <c r="C253" t="s">
        <v>79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35">
      <c r="A254" t="s">
        <v>24</v>
      </c>
      <c r="B254" s="1">
        <v>43434</v>
      </c>
      <c r="C254" t="s">
        <v>80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35">
      <c r="A255" t="s">
        <v>25</v>
      </c>
      <c r="B255" s="1">
        <v>43434</v>
      </c>
      <c r="C255" t="s">
        <v>81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35">
      <c r="A256" t="s">
        <v>26</v>
      </c>
      <c r="B256" s="1">
        <v>43430</v>
      </c>
      <c r="C256" t="s">
        <v>82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35">
      <c r="A257" t="s">
        <v>27</v>
      </c>
      <c r="B257" s="1">
        <v>43429</v>
      </c>
      <c r="C257" t="s">
        <v>83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35">
      <c r="A258" t="s">
        <v>28</v>
      </c>
      <c r="B258" s="1">
        <v>43429</v>
      </c>
      <c r="C258" t="s">
        <v>84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35">
      <c r="A259" t="s">
        <v>29</v>
      </c>
      <c r="B259" s="1">
        <v>43429</v>
      </c>
      <c r="C259" t="s">
        <v>85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35">
      <c r="A260" t="s">
        <v>30</v>
      </c>
      <c r="B260" s="1">
        <v>43429</v>
      </c>
      <c r="C260" t="s">
        <v>86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35">
      <c r="A261" t="s">
        <v>31</v>
      </c>
      <c r="B261" s="1">
        <v>43428</v>
      </c>
      <c r="C261" t="s">
        <v>87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35">
      <c r="A262" t="s">
        <v>14</v>
      </c>
      <c r="B262" s="1">
        <v>43428</v>
      </c>
      <c r="C262" t="s">
        <v>88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35">
      <c r="A263" t="s">
        <v>18</v>
      </c>
      <c r="B263" s="1">
        <v>43428</v>
      </c>
      <c r="C263" t="s">
        <v>89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35">
      <c r="A264" t="s">
        <v>20</v>
      </c>
      <c r="B264" s="1">
        <v>43428</v>
      </c>
      <c r="C264" t="s">
        <v>90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35">
      <c r="A265" t="s">
        <v>22</v>
      </c>
      <c r="B265" s="1">
        <v>43428</v>
      </c>
      <c r="C265" t="s">
        <v>91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35">
      <c r="A266" t="s">
        <v>23</v>
      </c>
      <c r="B266" s="1">
        <v>43465</v>
      </c>
      <c r="C266" t="s">
        <v>78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35">
      <c r="A267" t="s">
        <v>24</v>
      </c>
      <c r="B267" s="1">
        <v>43465</v>
      </c>
      <c r="C267" t="s">
        <v>79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35">
      <c r="A268" t="s">
        <v>25</v>
      </c>
      <c r="B268" s="1">
        <v>43464</v>
      </c>
      <c r="C268" t="s">
        <v>80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35">
      <c r="A269" t="s">
        <v>26</v>
      </c>
      <c r="B269" s="1">
        <v>43460</v>
      </c>
      <c r="C269" t="s">
        <v>81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35">
      <c r="A270" t="s">
        <v>27</v>
      </c>
      <c r="B270" s="1">
        <v>43459</v>
      </c>
      <c r="C270" t="s">
        <v>82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35">
      <c r="A271" t="s">
        <v>28</v>
      </c>
      <c r="B271" s="1">
        <v>43459</v>
      </c>
      <c r="C271" t="s">
        <v>83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35">
      <c r="A272" t="s">
        <v>29</v>
      </c>
      <c r="B272" s="1">
        <v>43459</v>
      </c>
      <c r="C272" t="s">
        <v>84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35">
      <c r="A273" t="s">
        <v>30</v>
      </c>
      <c r="B273" s="1">
        <v>43459</v>
      </c>
      <c r="C273" t="s">
        <v>85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35">
      <c r="A274" t="s">
        <v>31</v>
      </c>
      <c r="B274" s="1">
        <v>43458</v>
      </c>
      <c r="C274" t="s">
        <v>86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35">
      <c r="A275" t="s">
        <v>14</v>
      </c>
      <c r="B275" s="1">
        <v>43464</v>
      </c>
      <c r="C275" t="s">
        <v>87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35">
      <c r="A276" t="s">
        <v>18</v>
      </c>
      <c r="B276" s="1">
        <v>43464</v>
      </c>
      <c r="C276" t="s">
        <v>88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35">
      <c r="A277" t="s">
        <v>20</v>
      </c>
      <c r="B277" s="1">
        <v>43464</v>
      </c>
      <c r="C277" t="s">
        <v>89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35">
      <c r="A278" t="s">
        <v>22</v>
      </c>
      <c r="B278" s="1">
        <v>43464</v>
      </c>
      <c r="C278" t="s">
        <v>90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35">
      <c r="A279" t="s">
        <v>23</v>
      </c>
      <c r="B279" s="1">
        <v>43464</v>
      </c>
      <c r="C279" t="s">
        <v>91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35">
      <c r="A280" t="s">
        <v>24</v>
      </c>
      <c r="B280" s="1">
        <v>43464</v>
      </c>
      <c r="C280" t="s">
        <v>92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35">
      <c r="A281" t="s">
        <v>25</v>
      </c>
      <c r="B281" s="1">
        <v>43464</v>
      </c>
      <c r="C281" t="s">
        <v>93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35">
      <c r="A282" t="s">
        <v>26</v>
      </c>
      <c r="B282" s="1">
        <v>43460</v>
      </c>
      <c r="C282" t="s">
        <v>94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35">
      <c r="A283" t="s">
        <v>27</v>
      </c>
      <c r="B283" s="1">
        <v>43459</v>
      </c>
      <c r="C283" t="s">
        <v>95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35">
      <c r="A284" t="s">
        <v>28</v>
      </c>
      <c r="B284" s="1">
        <v>43459</v>
      </c>
      <c r="C284" t="s">
        <v>96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35">
      <c r="A285" t="s">
        <v>29</v>
      </c>
      <c r="B285" s="1">
        <v>43459</v>
      </c>
      <c r="C285" t="s">
        <v>97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35">
      <c r="A286" t="s">
        <v>30</v>
      </c>
      <c r="B286" s="1">
        <v>43459</v>
      </c>
      <c r="C286" t="s">
        <v>98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35">
      <c r="A287" t="s">
        <v>31</v>
      </c>
      <c r="B287" s="1">
        <v>43459</v>
      </c>
      <c r="C287" t="s">
        <v>99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1048576" spans="2:2" x14ac:dyDescent="0.35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4.5" x14ac:dyDescent="0.35"/>
  <cols>
    <col min="1" max="1" width="16.54296875" bestFit="1" customWidth="1"/>
    <col min="2" max="2" width="17.1796875" bestFit="1" customWidth="1"/>
    <col min="4" max="4" width="38.08984375" bestFit="1" customWidth="1"/>
    <col min="5" max="5" width="9.7265625" customWidth="1"/>
  </cols>
  <sheetData>
    <row r="1" spans="1:5" x14ac:dyDescent="0.35">
      <c r="A1" s="63" t="s">
        <v>66</v>
      </c>
      <c r="B1" t="s">
        <v>69</v>
      </c>
      <c r="D1" t="s">
        <v>70</v>
      </c>
      <c r="E1" t="s">
        <v>71</v>
      </c>
    </row>
    <row r="2" spans="1:5" x14ac:dyDescent="0.35">
      <c r="A2" s="64" t="s">
        <v>79</v>
      </c>
      <c r="B2" s="65">
        <v>7619</v>
      </c>
      <c r="D2" t="str">
        <f t="shared" ref="D2:E6" si="0">A2</f>
        <v>Cliente 2</v>
      </c>
      <c r="E2" s="66">
        <f t="shared" si="0"/>
        <v>7619</v>
      </c>
    </row>
    <row r="3" spans="1:5" x14ac:dyDescent="0.35">
      <c r="A3" s="64" t="s">
        <v>80</v>
      </c>
      <c r="B3" s="65">
        <v>7294</v>
      </c>
      <c r="D3" t="str">
        <f t="shared" si="0"/>
        <v>Cliente 3</v>
      </c>
      <c r="E3" s="66">
        <f t="shared" si="0"/>
        <v>7294</v>
      </c>
    </row>
    <row r="4" spans="1:5" x14ac:dyDescent="0.35">
      <c r="A4" s="64" t="s">
        <v>84</v>
      </c>
      <c r="B4" s="65">
        <v>7000</v>
      </c>
      <c r="D4" t="str">
        <f t="shared" si="0"/>
        <v>Cliente 7</v>
      </c>
      <c r="E4" s="66">
        <f t="shared" si="0"/>
        <v>7000</v>
      </c>
    </row>
    <row r="5" spans="1:5" x14ac:dyDescent="0.35">
      <c r="A5" s="64" t="s">
        <v>85</v>
      </c>
      <c r="B5" s="65">
        <v>6419</v>
      </c>
      <c r="D5" t="str">
        <f t="shared" si="0"/>
        <v>Cliente 8</v>
      </c>
      <c r="E5" s="66">
        <f t="shared" si="0"/>
        <v>6419</v>
      </c>
    </row>
    <row r="6" spans="1:5" x14ac:dyDescent="0.35">
      <c r="A6" s="64" t="s">
        <v>89</v>
      </c>
      <c r="B6" s="65">
        <v>6419</v>
      </c>
      <c r="D6" t="str">
        <f t="shared" si="0"/>
        <v>Cliente 12</v>
      </c>
      <c r="E6" s="66">
        <f t="shared" si="0"/>
        <v>6419</v>
      </c>
    </row>
    <row r="7" spans="1:5" x14ac:dyDescent="0.35">
      <c r="A7" s="64" t="s">
        <v>87</v>
      </c>
      <c r="B7" s="65">
        <v>6346</v>
      </c>
      <c r="E7" s="66"/>
    </row>
    <row r="8" spans="1:5" x14ac:dyDescent="0.35">
      <c r="A8" s="64" t="s">
        <v>88</v>
      </c>
      <c r="B8" s="65">
        <v>6262</v>
      </c>
      <c r="E8" s="66"/>
    </row>
    <row r="9" spans="1:5" x14ac:dyDescent="0.35">
      <c r="A9" s="64" t="s">
        <v>83</v>
      </c>
      <c r="B9" s="65">
        <v>6029</v>
      </c>
      <c r="E9" s="66"/>
    </row>
    <row r="10" spans="1:5" x14ac:dyDescent="0.35">
      <c r="A10" s="64" t="s">
        <v>81</v>
      </c>
      <c r="B10" s="65">
        <v>5965</v>
      </c>
      <c r="E10" s="66"/>
    </row>
    <row r="11" spans="1:5" x14ac:dyDescent="0.35">
      <c r="A11" s="64" t="s">
        <v>93</v>
      </c>
      <c r="B11" s="65">
        <v>5565</v>
      </c>
      <c r="E11" s="66"/>
    </row>
    <row r="12" spans="1:5" x14ac:dyDescent="0.35">
      <c r="A12" s="64" t="s">
        <v>92</v>
      </c>
      <c r="B12" s="65">
        <v>5449</v>
      </c>
    </row>
    <row r="13" spans="1:5" x14ac:dyDescent="0.35">
      <c r="A13" s="64" t="s">
        <v>97</v>
      </c>
      <c r="B13" s="65">
        <v>5188</v>
      </c>
    </row>
    <row r="14" spans="1:5" x14ac:dyDescent="0.35">
      <c r="A14" s="64" t="s">
        <v>90</v>
      </c>
      <c r="B14" s="65">
        <v>5044</v>
      </c>
    </row>
    <row r="15" spans="1:5" x14ac:dyDescent="0.35">
      <c r="A15" s="64" t="s">
        <v>98</v>
      </c>
      <c r="B15" s="65">
        <v>4157</v>
      </c>
    </row>
    <row r="16" spans="1:5" x14ac:dyDescent="0.35">
      <c r="A16" s="64" t="s">
        <v>94</v>
      </c>
      <c r="B16" s="65">
        <v>3901</v>
      </c>
    </row>
    <row r="17" spans="1:2" x14ac:dyDescent="0.35">
      <c r="A17" s="64" t="s">
        <v>96</v>
      </c>
      <c r="B17" s="65">
        <v>3721</v>
      </c>
    </row>
    <row r="18" spans="1:2" x14ac:dyDescent="0.35">
      <c r="A18" s="64" t="s">
        <v>78</v>
      </c>
      <c r="B18" s="65">
        <v>3455</v>
      </c>
    </row>
    <row r="19" spans="1:2" x14ac:dyDescent="0.35">
      <c r="A19" s="64" t="s">
        <v>82</v>
      </c>
      <c r="B19" s="65">
        <v>3440</v>
      </c>
    </row>
    <row r="20" spans="1:2" x14ac:dyDescent="0.35">
      <c r="A20" s="64" t="s">
        <v>91</v>
      </c>
      <c r="B20" s="65">
        <v>3165</v>
      </c>
    </row>
    <row r="21" spans="1:2" x14ac:dyDescent="0.35">
      <c r="A21" s="64" t="s">
        <v>86</v>
      </c>
      <c r="B21" s="65">
        <v>2820</v>
      </c>
    </row>
    <row r="22" spans="1:2" x14ac:dyDescent="0.35">
      <c r="A22" s="64" t="s">
        <v>101</v>
      </c>
      <c r="B22" s="65">
        <v>2462</v>
      </c>
    </row>
    <row r="23" spans="1:2" x14ac:dyDescent="0.35">
      <c r="A23" s="64" t="s">
        <v>99</v>
      </c>
      <c r="B23" s="65">
        <v>2280</v>
      </c>
    </row>
    <row r="24" spans="1:2" x14ac:dyDescent="0.35">
      <c r="A24" s="64" t="s">
        <v>106</v>
      </c>
      <c r="B24" s="65">
        <v>2279</v>
      </c>
    </row>
    <row r="25" spans="1:2" x14ac:dyDescent="0.35">
      <c r="A25" s="64" t="s">
        <v>100</v>
      </c>
      <c r="B25" s="65">
        <v>2232</v>
      </c>
    </row>
    <row r="26" spans="1:2" x14ac:dyDescent="0.35">
      <c r="A26" s="64" t="s">
        <v>105</v>
      </c>
      <c r="B26" s="65">
        <v>2020</v>
      </c>
    </row>
    <row r="27" spans="1:2" x14ac:dyDescent="0.35">
      <c r="A27" s="64" t="s">
        <v>95</v>
      </c>
      <c r="B27" s="65">
        <v>2005</v>
      </c>
    </row>
    <row r="28" spans="1:2" x14ac:dyDescent="0.35">
      <c r="A28" s="64" t="s">
        <v>102</v>
      </c>
      <c r="B28" s="65">
        <v>1940</v>
      </c>
    </row>
    <row r="29" spans="1:2" x14ac:dyDescent="0.35">
      <c r="A29" s="64" t="s">
        <v>109</v>
      </c>
      <c r="B29" s="65">
        <v>1609</v>
      </c>
    </row>
    <row r="30" spans="1:2" x14ac:dyDescent="0.35">
      <c r="A30" s="64" t="s">
        <v>103</v>
      </c>
      <c r="B30" s="65">
        <v>1590</v>
      </c>
    </row>
    <row r="31" spans="1:2" x14ac:dyDescent="0.35">
      <c r="A31" s="64" t="s">
        <v>126</v>
      </c>
      <c r="B31" s="65">
        <v>1512</v>
      </c>
    </row>
    <row r="32" spans="1:2" x14ac:dyDescent="0.35">
      <c r="A32" s="64" t="s">
        <v>113</v>
      </c>
      <c r="B32" s="65">
        <v>1512</v>
      </c>
    </row>
    <row r="33" spans="1:2" x14ac:dyDescent="0.35">
      <c r="A33" s="64" t="s">
        <v>110</v>
      </c>
      <c r="B33" s="65">
        <v>1184</v>
      </c>
    </row>
    <row r="34" spans="1:2" x14ac:dyDescent="0.35">
      <c r="A34" s="64" t="s">
        <v>118</v>
      </c>
      <c r="B34" s="65">
        <v>1170</v>
      </c>
    </row>
    <row r="35" spans="1:2" x14ac:dyDescent="0.35">
      <c r="A35" s="64" t="s">
        <v>122</v>
      </c>
      <c r="B35" s="65">
        <v>1049</v>
      </c>
    </row>
    <row r="36" spans="1:2" x14ac:dyDescent="0.35">
      <c r="A36" s="64" t="s">
        <v>108</v>
      </c>
      <c r="B36" s="65">
        <v>1000</v>
      </c>
    </row>
    <row r="37" spans="1:2" x14ac:dyDescent="0.35">
      <c r="A37" s="64" t="s">
        <v>104</v>
      </c>
      <c r="B37" s="65">
        <v>1000</v>
      </c>
    </row>
    <row r="38" spans="1:2" x14ac:dyDescent="0.35">
      <c r="A38" s="64" t="s">
        <v>107</v>
      </c>
      <c r="B38" s="65">
        <v>635</v>
      </c>
    </row>
    <row r="39" spans="1:2" x14ac:dyDescent="0.35">
      <c r="A39" s="64" t="s">
        <v>121</v>
      </c>
      <c r="B39" s="65">
        <v>560</v>
      </c>
    </row>
    <row r="40" spans="1:2" x14ac:dyDescent="0.35">
      <c r="A40" s="64" t="s">
        <v>120</v>
      </c>
      <c r="B40" s="65">
        <v>440</v>
      </c>
    </row>
    <row r="41" spans="1:2" x14ac:dyDescent="0.35">
      <c r="A41" s="64" t="s">
        <v>127</v>
      </c>
      <c r="B41" s="65">
        <v>390</v>
      </c>
    </row>
    <row r="42" spans="1:2" x14ac:dyDescent="0.35">
      <c r="A42" s="64" t="s">
        <v>114</v>
      </c>
      <c r="B42" s="65">
        <v>390</v>
      </c>
    </row>
    <row r="43" spans="1:2" x14ac:dyDescent="0.35">
      <c r="A43" s="64" t="s">
        <v>117</v>
      </c>
      <c r="B43" s="65">
        <v>290</v>
      </c>
    </row>
    <row r="44" spans="1:2" x14ac:dyDescent="0.35">
      <c r="A44" s="64" t="s">
        <v>116</v>
      </c>
      <c r="B44" s="65">
        <v>270</v>
      </c>
    </row>
    <row r="45" spans="1:2" x14ac:dyDescent="0.35">
      <c r="A45" s="64" t="s">
        <v>111</v>
      </c>
      <c r="B45" s="65">
        <v>180</v>
      </c>
    </row>
    <row r="46" spans="1:2" x14ac:dyDescent="0.35">
      <c r="A46" s="64" t="s">
        <v>124</v>
      </c>
      <c r="B46" s="65">
        <v>180</v>
      </c>
    </row>
    <row r="47" spans="1:2" x14ac:dyDescent="0.35">
      <c r="A47" s="64" t="s">
        <v>123</v>
      </c>
      <c r="B47" s="65">
        <v>135</v>
      </c>
    </row>
    <row r="48" spans="1:2" x14ac:dyDescent="0.35">
      <c r="A48" s="64" t="s">
        <v>128</v>
      </c>
      <c r="B48" s="65">
        <v>90</v>
      </c>
    </row>
    <row r="49" spans="1:2" x14ac:dyDescent="0.35">
      <c r="A49" s="64" t="s">
        <v>115</v>
      </c>
      <c r="B49" s="65">
        <v>90</v>
      </c>
    </row>
    <row r="50" spans="1:2" x14ac:dyDescent="0.35">
      <c r="A50" s="64" t="s">
        <v>119</v>
      </c>
      <c r="B50" s="65">
        <v>60</v>
      </c>
    </row>
    <row r="51" spans="1:2" x14ac:dyDescent="0.35">
      <c r="A51" s="64" t="s">
        <v>112</v>
      </c>
      <c r="B51" s="65">
        <v>30</v>
      </c>
    </row>
    <row r="52" spans="1:2" x14ac:dyDescent="0.35">
      <c r="A52" s="64" t="s">
        <v>125</v>
      </c>
      <c r="B52" s="65">
        <v>30</v>
      </c>
    </row>
    <row r="53" spans="1:2" x14ac:dyDescent="0.35">
      <c r="A53" s="64" t="s">
        <v>67</v>
      </c>
      <c r="B53" s="65"/>
    </row>
    <row r="54" spans="1:2" x14ac:dyDescent="0.35">
      <c r="A54" s="64" t="s">
        <v>68</v>
      </c>
      <c r="B54" s="65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E4" sqref="E4"/>
    </sheetView>
  </sheetViews>
  <sheetFormatPr baseColWidth="10" defaultRowHeight="14.5" x14ac:dyDescent="0.35"/>
  <cols>
    <col min="1" max="1" width="17" bestFit="1" customWidth="1"/>
    <col min="2" max="2" width="28.453125" customWidth="1"/>
    <col min="3" max="3" width="15.26953125" customWidth="1"/>
    <col min="5" max="5" width="10.90625" style="10"/>
  </cols>
  <sheetData>
    <row r="1" spans="1:6" x14ac:dyDescent="0.35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35">
      <c r="A2" s="33" t="s">
        <v>59</v>
      </c>
      <c r="B2" s="34"/>
      <c r="C2" s="34"/>
      <c r="D2" s="35">
        <v>43101</v>
      </c>
      <c r="E2" s="109" t="str">
        <f>TEXT(D2,"mmmmmmmmmmmmm")</f>
        <v>enero</v>
      </c>
      <c r="F2" s="36">
        <v>5000</v>
      </c>
    </row>
    <row r="3" spans="1:6" x14ac:dyDescent="0.35">
      <c r="A3" s="33" t="s">
        <v>36</v>
      </c>
      <c r="B3" s="34"/>
      <c r="C3" s="34"/>
      <c r="D3" s="35">
        <v>43102</v>
      </c>
      <c r="E3" s="109" t="str">
        <f t="shared" ref="E3:E11" si="0">TEXT(D3,"mmmmmmmmmmmmm")</f>
        <v>enero</v>
      </c>
      <c r="F3" s="36">
        <v>500</v>
      </c>
    </row>
    <row r="4" spans="1:6" x14ac:dyDescent="0.35">
      <c r="A4" s="33" t="s">
        <v>36</v>
      </c>
      <c r="B4" s="34"/>
      <c r="C4" s="34"/>
      <c r="D4" s="35">
        <v>43103</v>
      </c>
      <c r="E4" s="109" t="str">
        <f t="shared" si="0"/>
        <v>enero</v>
      </c>
      <c r="F4" s="36">
        <v>1000</v>
      </c>
    </row>
    <row r="5" spans="1:6" x14ac:dyDescent="0.35">
      <c r="A5" s="33" t="s">
        <v>39</v>
      </c>
      <c r="B5" s="34"/>
      <c r="C5" s="34"/>
      <c r="D5" s="35">
        <v>43104</v>
      </c>
      <c r="E5" s="109" t="str">
        <f t="shared" si="0"/>
        <v>enero</v>
      </c>
      <c r="F5" s="36">
        <v>80</v>
      </c>
    </row>
    <row r="6" spans="1:6" x14ac:dyDescent="0.35">
      <c r="A6" s="33" t="s">
        <v>39</v>
      </c>
      <c r="B6" s="34"/>
      <c r="C6" s="34"/>
      <c r="D6" s="35">
        <v>43105</v>
      </c>
      <c r="E6" s="109" t="str">
        <f t="shared" si="0"/>
        <v>enero</v>
      </c>
      <c r="F6" s="36">
        <v>60</v>
      </c>
    </row>
    <row r="7" spans="1:6" x14ac:dyDescent="0.35">
      <c r="A7" s="33" t="s">
        <v>60</v>
      </c>
      <c r="B7" s="34"/>
      <c r="C7" s="34"/>
      <c r="D7" s="35">
        <v>43106</v>
      </c>
      <c r="E7" s="109" t="str">
        <f t="shared" si="0"/>
        <v>enero</v>
      </c>
      <c r="F7" s="36">
        <v>40</v>
      </c>
    </row>
    <row r="8" spans="1:6" x14ac:dyDescent="0.35">
      <c r="A8" s="33" t="s">
        <v>61</v>
      </c>
      <c r="B8" s="34"/>
      <c r="C8" s="34"/>
      <c r="D8" s="35">
        <v>43107</v>
      </c>
      <c r="E8" s="109" t="str">
        <f t="shared" si="0"/>
        <v>enero</v>
      </c>
      <c r="F8" s="36">
        <v>100</v>
      </c>
    </row>
    <row r="9" spans="1:6" x14ac:dyDescent="0.35">
      <c r="A9" s="33" t="s">
        <v>61</v>
      </c>
      <c r="B9" s="34"/>
      <c r="C9" s="34"/>
      <c r="D9" s="35">
        <v>43108</v>
      </c>
      <c r="E9" s="109" t="str">
        <f t="shared" si="0"/>
        <v>enero</v>
      </c>
      <c r="F9" s="36">
        <v>500</v>
      </c>
    </row>
    <row r="10" spans="1:6" x14ac:dyDescent="0.35">
      <c r="A10" s="33" t="s">
        <v>62</v>
      </c>
      <c r="B10" s="34"/>
      <c r="C10" s="34"/>
      <c r="D10" s="35">
        <v>43108</v>
      </c>
      <c r="E10" s="109" t="str">
        <f t="shared" si="0"/>
        <v>enero</v>
      </c>
      <c r="F10" s="36">
        <v>50</v>
      </c>
    </row>
    <row r="11" spans="1:6" x14ac:dyDescent="0.35">
      <c r="A11" s="33" t="s">
        <v>62</v>
      </c>
      <c r="B11" s="34"/>
      <c r="C11" s="34"/>
      <c r="D11" s="35">
        <v>43108</v>
      </c>
      <c r="E11" s="109" t="str">
        <f t="shared" si="0"/>
        <v>enero</v>
      </c>
      <c r="F11" s="36">
        <v>300</v>
      </c>
    </row>
    <row r="12" spans="1:6" x14ac:dyDescent="0.35">
      <c r="A12" s="33" t="s">
        <v>59</v>
      </c>
      <c r="B12" s="34"/>
      <c r="C12" s="34"/>
      <c r="D12" s="35">
        <v>43133</v>
      </c>
      <c r="E12" s="109" t="str">
        <f>TEXT(D12,"mmmmmmmmmmmmm")</f>
        <v>febrero</v>
      </c>
      <c r="F12" s="36">
        <v>4500</v>
      </c>
    </row>
    <row r="13" spans="1:6" x14ac:dyDescent="0.35">
      <c r="A13" s="33" t="s">
        <v>36</v>
      </c>
      <c r="B13" s="34"/>
      <c r="C13" s="34"/>
      <c r="D13" s="35">
        <v>43133</v>
      </c>
      <c r="E13" s="109" t="str">
        <f t="shared" ref="E13:E21" si="1">TEXT(D13,"mmmmmmmmmmmmm")</f>
        <v>febrero</v>
      </c>
      <c r="F13" s="36">
        <v>300</v>
      </c>
    </row>
    <row r="14" spans="1:6" x14ac:dyDescent="0.35">
      <c r="A14" s="33" t="s">
        <v>36</v>
      </c>
      <c r="B14" s="34"/>
      <c r="C14" s="34"/>
      <c r="D14" s="35">
        <v>43134</v>
      </c>
      <c r="E14" s="109" t="str">
        <f t="shared" si="1"/>
        <v>febrero</v>
      </c>
      <c r="F14" s="36">
        <v>1000</v>
      </c>
    </row>
    <row r="15" spans="1:6" x14ac:dyDescent="0.35">
      <c r="A15" s="33" t="s">
        <v>39</v>
      </c>
      <c r="B15" s="34"/>
      <c r="C15" s="34"/>
      <c r="D15" s="35">
        <v>43135</v>
      </c>
      <c r="E15" s="109" t="str">
        <f t="shared" si="1"/>
        <v>febrero</v>
      </c>
      <c r="F15" s="36">
        <v>80</v>
      </c>
    </row>
    <row r="16" spans="1:6" x14ac:dyDescent="0.35">
      <c r="A16" s="33" t="s">
        <v>39</v>
      </c>
      <c r="B16" s="34"/>
      <c r="C16" s="34"/>
      <c r="D16" s="35">
        <v>43136</v>
      </c>
      <c r="E16" s="109" t="str">
        <f t="shared" si="1"/>
        <v>febrero</v>
      </c>
      <c r="F16" s="36">
        <v>20</v>
      </c>
    </row>
    <row r="17" spans="1:6" x14ac:dyDescent="0.35">
      <c r="A17" s="33" t="s">
        <v>60</v>
      </c>
      <c r="B17" s="34"/>
      <c r="C17" s="34"/>
      <c r="D17" s="35">
        <v>43137</v>
      </c>
      <c r="E17" s="109" t="str">
        <f t="shared" si="1"/>
        <v>febrero</v>
      </c>
      <c r="F17" s="36">
        <v>80</v>
      </c>
    </row>
    <row r="18" spans="1:6" x14ac:dyDescent="0.35">
      <c r="A18" s="33" t="s">
        <v>61</v>
      </c>
      <c r="B18" s="34"/>
      <c r="C18" s="34"/>
      <c r="D18" s="35">
        <v>43138</v>
      </c>
      <c r="E18" s="109" t="str">
        <f t="shared" si="1"/>
        <v>febrero</v>
      </c>
      <c r="F18" s="36">
        <v>500</v>
      </c>
    </row>
    <row r="19" spans="1:6" x14ac:dyDescent="0.35">
      <c r="A19" s="33" t="s">
        <v>61</v>
      </c>
      <c r="B19" s="34"/>
      <c r="C19" s="34"/>
      <c r="D19" s="35">
        <v>43139</v>
      </c>
      <c r="E19" s="109" t="str">
        <f t="shared" si="1"/>
        <v>febrero</v>
      </c>
      <c r="F19" s="36">
        <v>500</v>
      </c>
    </row>
    <row r="20" spans="1:6" x14ac:dyDescent="0.35">
      <c r="A20" s="33" t="s">
        <v>62</v>
      </c>
      <c r="B20" s="34"/>
      <c r="C20" s="34"/>
      <c r="D20" s="35">
        <v>43139</v>
      </c>
      <c r="E20" s="109" t="str">
        <f t="shared" si="1"/>
        <v>febrero</v>
      </c>
      <c r="F20" s="36">
        <v>50</v>
      </c>
    </row>
    <row r="21" spans="1:6" x14ac:dyDescent="0.35">
      <c r="A21" s="33" t="s">
        <v>62</v>
      </c>
      <c r="B21" s="34"/>
      <c r="C21" s="34"/>
      <c r="D21" s="35">
        <v>43139</v>
      </c>
      <c r="E21" s="109" t="str">
        <f t="shared" si="1"/>
        <v>febrero</v>
      </c>
      <c r="F21" s="36">
        <v>500</v>
      </c>
    </row>
    <row r="22" spans="1:6" x14ac:dyDescent="0.35">
      <c r="A22" s="33" t="s">
        <v>59</v>
      </c>
      <c r="B22" s="34"/>
      <c r="C22" s="34"/>
      <c r="D22" s="35">
        <v>43162</v>
      </c>
      <c r="E22" s="109" t="str">
        <f>TEXT(D22,"mmmmmmmmmmmmm")</f>
        <v>marzo</v>
      </c>
      <c r="F22" s="36">
        <v>6000</v>
      </c>
    </row>
    <row r="23" spans="1:6" x14ac:dyDescent="0.35">
      <c r="A23" s="33" t="s">
        <v>36</v>
      </c>
      <c r="B23" s="34"/>
      <c r="C23" s="34"/>
      <c r="D23" s="35">
        <v>43162</v>
      </c>
      <c r="E23" s="109" t="str">
        <f t="shared" ref="E23:E31" si="2">TEXT(D23,"mmmmmmmmmmmmm")</f>
        <v>marzo</v>
      </c>
      <c r="F23" s="36">
        <v>300</v>
      </c>
    </row>
    <row r="24" spans="1:6" x14ac:dyDescent="0.35">
      <c r="A24" s="33" t="s">
        <v>36</v>
      </c>
      <c r="B24" s="34"/>
      <c r="C24" s="34"/>
      <c r="D24" s="35">
        <v>43162</v>
      </c>
      <c r="E24" s="109" t="str">
        <f t="shared" si="2"/>
        <v>marzo</v>
      </c>
      <c r="F24" s="36">
        <v>2000</v>
      </c>
    </row>
    <row r="25" spans="1:6" x14ac:dyDescent="0.35">
      <c r="A25" s="33" t="s">
        <v>39</v>
      </c>
      <c r="B25" s="34"/>
      <c r="C25" s="34"/>
      <c r="D25" s="35">
        <v>43163</v>
      </c>
      <c r="E25" s="109" t="str">
        <f t="shared" si="2"/>
        <v>marzo</v>
      </c>
      <c r="F25" s="36">
        <v>80</v>
      </c>
    </row>
    <row r="26" spans="1:6" x14ac:dyDescent="0.35">
      <c r="A26" s="33" t="s">
        <v>39</v>
      </c>
      <c r="B26" s="34"/>
      <c r="C26" s="34"/>
      <c r="D26" s="35">
        <v>43164</v>
      </c>
      <c r="E26" s="109" t="str">
        <f t="shared" si="2"/>
        <v>marzo</v>
      </c>
      <c r="F26" s="36">
        <v>20</v>
      </c>
    </row>
    <row r="27" spans="1:6" x14ac:dyDescent="0.35">
      <c r="A27" s="33" t="s">
        <v>60</v>
      </c>
      <c r="B27" s="34"/>
      <c r="C27" s="34"/>
      <c r="D27" s="35">
        <v>43165</v>
      </c>
      <c r="E27" s="109" t="str">
        <f t="shared" si="2"/>
        <v>marzo</v>
      </c>
      <c r="F27" s="36">
        <v>70</v>
      </c>
    </row>
    <row r="28" spans="1:6" x14ac:dyDescent="0.35">
      <c r="A28" s="33" t="s">
        <v>61</v>
      </c>
      <c r="B28" s="34"/>
      <c r="C28" s="34"/>
      <c r="D28" s="35">
        <v>43166</v>
      </c>
      <c r="E28" s="109" t="str">
        <f t="shared" si="2"/>
        <v>marzo</v>
      </c>
      <c r="F28" s="36">
        <v>500</v>
      </c>
    </row>
    <row r="29" spans="1:6" x14ac:dyDescent="0.35">
      <c r="A29" s="33" t="s">
        <v>61</v>
      </c>
      <c r="B29" s="34"/>
      <c r="C29" s="34"/>
      <c r="D29" s="35">
        <v>43167</v>
      </c>
      <c r="E29" s="109" t="str">
        <f t="shared" si="2"/>
        <v>marzo</v>
      </c>
      <c r="F29" s="36">
        <v>1000</v>
      </c>
    </row>
    <row r="30" spans="1:6" x14ac:dyDescent="0.35">
      <c r="A30" s="33" t="s">
        <v>62</v>
      </c>
      <c r="B30" s="34"/>
      <c r="C30" s="34"/>
      <c r="D30" s="35">
        <v>43167</v>
      </c>
      <c r="E30" s="109" t="str">
        <f t="shared" si="2"/>
        <v>marzo</v>
      </c>
      <c r="F30" s="36">
        <v>50</v>
      </c>
    </row>
    <row r="31" spans="1:6" x14ac:dyDescent="0.35">
      <c r="A31" s="33" t="s">
        <v>62</v>
      </c>
      <c r="B31" s="34"/>
      <c r="C31" s="34"/>
      <c r="D31" s="35">
        <v>43167</v>
      </c>
      <c r="E31" s="109" t="str">
        <f t="shared" si="2"/>
        <v>marzo</v>
      </c>
      <c r="F31" s="36">
        <v>500</v>
      </c>
    </row>
    <row r="32" spans="1:6" x14ac:dyDescent="0.35">
      <c r="A32" s="33" t="s">
        <v>59</v>
      </c>
      <c r="B32" s="34"/>
      <c r="C32" s="34"/>
      <c r="D32" s="35">
        <v>43194</v>
      </c>
      <c r="E32" s="109" t="str">
        <f>TEXT(D32,"mmmmmmmmmmmmm")</f>
        <v>abril</v>
      </c>
      <c r="F32" s="36">
        <v>6500</v>
      </c>
    </row>
    <row r="33" spans="1:6" x14ac:dyDescent="0.35">
      <c r="A33" s="33" t="s">
        <v>36</v>
      </c>
      <c r="B33" s="34"/>
      <c r="C33" s="34"/>
      <c r="D33" s="35">
        <v>43194</v>
      </c>
      <c r="E33" s="109" t="str">
        <f t="shared" ref="E33:E41" si="3">TEXT(D33,"mmmmmmmmmmmmm")</f>
        <v>abril</v>
      </c>
      <c r="F33" s="36">
        <v>1000</v>
      </c>
    </row>
    <row r="34" spans="1:6" x14ac:dyDescent="0.35">
      <c r="A34" s="33" t="s">
        <v>36</v>
      </c>
      <c r="B34" s="34"/>
      <c r="C34" s="34"/>
      <c r="D34" s="35">
        <v>43193</v>
      </c>
      <c r="E34" s="109" t="str">
        <f t="shared" si="3"/>
        <v>abril</v>
      </c>
      <c r="F34" s="36">
        <v>1000</v>
      </c>
    </row>
    <row r="35" spans="1:6" x14ac:dyDescent="0.35">
      <c r="A35" s="33" t="s">
        <v>39</v>
      </c>
      <c r="B35" s="34"/>
      <c r="C35" s="34"/>
      <c r="D35" s="35">
        <v>43194</v>
      </c>
      <c r="E35" s="109" t="str">
        <f t="shared" si="3"/>
        <v>abril</v>
      </c>
      <c r="F35" s="36">
        <v>80</v>
      </c>
    </row>
    <row r="36" spans="1:6" x14ac:dyDescent="0.35">
      <c r="A36" s="33" t="s">
        <v>39</v>
      </c>
      <c r="B36" s="34"/>
      <c r="C36" s="34"/>
      <c r="D36" s="35">
        <v>43195</v>
      </c>
      <c r="E36" s="109" t="str">
        <f t="shared" si="3"/>
        <v>abril</v>
      </c>
      <c r="F36" s="36">
        <v>20</v>
      </c>
    </row>
    <row r="37" spans="1:6" x14ac:dyDescent="0.35">
      <c r="A37" s="33" t="s">
        <v>60</v>
      </c>
      <c r="B37" s="34"/>
      <c r="C37" s="34"/>
      <c r="D37" s="35">
        <v>43196</v>
      </c>
      <c r="E37" s="109" t="str">
        <f t="shared" si="3"/>
        <v>abril</v>
      </c>
      <c r="F37" s="36">
        <v>80</v>
      </c>
    </row>
    <row r="38" spans="1:6" x14ac:dyDescent="0.35">
      <c r="A38" s="33" t="s">
        <v>61</v>
      </c>
      <c r="B38" s="34"/>
      <c r="C38" s="34"/>
      <c r="D38" s="35">
        <v>43197</v>
      </c>
      <c r="E38" s="109" t="str">
        <f t="shared" si="3"/>
        <v>abril</v>
      </c>
      <c r="F38" s="36">
        <v>800</v>
      </c>
    </row>
    <row r="39" spans="1:6" x14ac:dyDescent="0.35">
      <c r="A39" s="33" t="s">
        <v>61</v>
      </c>
      <c r="B39" s="34"/>
      <c r="C39" s="34"/>
      <c r="D39" s="35">
        <v>43198</v>
      </c>
      <c r="E39" s="109" t="str">
        <f t="shared" si="3"/>
        <v>abril</v>
      </c>
      <c r="F39" s="36">
        <v>200</v>
      </c>
    </row>
    <row r="40" spans="1:6" x14ac:dyDescent="0.35">
      <c r="A40" s="33" t="s">
        <v>62</v>
      </c>
      <c r="B40" s="34"/>
      <c r="C40" s="34"/>
      <c r="D40" s="35">
        <v>43198</v>
      </c>
      <c r="E40" s="109" t="str">
        <f t="shared" si="3"/>
        <v>abril</v>
      </c>
      <c r="F40" s="36">
        <v>50</v>
      </c>
    </row>
    <row r="41" spans="1:6" x14ac:dyDescent="0.35">
      <c r="A41" s="33" t="s">
        <v>62</v>
      </c>
      <c r="B41" s="34"/>
      <c r="C41" s="34"/>
      <c r="D41" s="35">
        <v>43198</v>
      </c>
      <c r="E41" s="109" t="str">
        <f t="shared" si="3"/>
        <v>abril</v>
      </c>
      <c r="F41" s="36">
        <v>1000</v>
      </c>
    </row>
    <row r="42" spans="1:6" x14ac:dyDescent="0.35">
      <c r="A42" s="33" t="s">
        <v>59</v>
      </c>
      <c r="B42" s="34"/>
      <c r="C42" s="34"/>
      <c r="D42" s="35">
        <v>43225</v>
      </c>
      <c r="E42" s="109" t="str">
        <f>TEXT(D42,"mmmmmmmmmmmmm")</f>
        <v>mayo</v>
      </c>
      <c r="F42" s="36">
        <v>5000</v>
      </c>
    </row>
    <row r="43" spans="1:6" x14ac:dyDescent="0.35">
      <c r="A43" s="33" t="s">
        <v>36</v>
      </c>
      <c r="B43" s="34"/>
      <c r="C43" s="34"/>
      <c r="D43" s="35">
        <v>43225</v>
      </c>
      <c r="E43" s="109" t="str">
        <f t="shared" ref="E43:E51" si="4">TEXT(D43,"mmmmmmmmmmmmm")</f>
        <v>mayo</v>
      </c>
      <c r="F43" s="36">
        <v>100</v>
      </c>
    </row>
    <row r="44" spans="1:6" x14ac:dyDescent="0.35">
      <c r="A44" s="33" t="s">
        <v>36</v>
      </c>
      <c r="B44" s="34"/>
      <c r="C44" s="34"/>
      <c r="D44" s="35">
        <v>43223</v>
      </c>
      <c r="E44" s="109" t="str">
        <f t="shared" si="4"/>
        <v>mayo</v>
      </c>
      <c r="F44" s="36">
        <v>1000</v>
      </c>
    </row>
    <row r="45" spans="1:6" x14ac:dyDescent="0.35">
      <c r="A45" s="33" t="s">
        <v>39</v>
      </c>
      <c r="B45" s="34"/>
      <c r="C45" s="34"/>
      <c r="D45" s="35">
        <v>43225</v>
      </c>
      <c r="E45" s="109" t="str">
        <f t="shared" si="4"/>
        <v>mayo</v>
      </c>
      <c r="F45" s="36">
        <v>80</v>
      </c>
    </row>
    <row r="46" spans="1:6" x14ac:dyDescent="0.35">
      <c r="A46" s="33" t="s">
        <v>39</v>
      </c>
      <c r="B46" s="34"/>
      <c r="C46" s="34"/>
      <c r="D46" s="35">
        <v>43225</v>
      </c>
      <c r="E46" s="109" t="str">
        <f t="shared" si="4"/>
        <v>mayo</v>
      </c>
      <c r="F46" s="36">
        <v>60</v>
      </c>
    </row>
    <row r="47" spans="1:6" x14ac:dyDescent="0.35">
      <c r="A47" s="33" t="s">
        <v>60</v>
      </c>
      <c r="B47" s="34"/>
      <c r="C47" s="34"/>
      <c r="D47" s="35">
        <v>43226</v>
      </c>
      <c r="E47" s="109" t="str">
        <f t="shared" si="4"/>
        <v>mayo</v>
      </c>
      <c r="F47" s="36">
        <v>100</v>
      </c>
    </row>
    <row r="48" spans="1:6" x14ac:dyDescent="0.35">
      <c r="A48" s="33" t="s">
        <v>61</v>
      </c>
      <c r="B48" s="34"/>
      <c r="C48" s="34"/>
      <c r="D48" s="35">
        <v>43227</v>
      </c>
      <c r="E48" s="109" t="str">
        <f t="shared" si="4"/>
        <v>mayo</v>
      </c>
      <c r="F48" s="36">
        <v>500</v>
      </c>
    </row>
    <row r="49" spans="1:6" x14ac:dyDescent="0.35">
      <c r="A49" s="33" t="s">
        <v>61</v>
      </c>
      <c r="B49" s="34"/>
      <c r="C49" s="34"/>
      <c r="D49" s="35">
        <v>43228</v>
      </c>
      <c r="E49" s="109" t="str">
        <f t="shared" si="4"/>
        <v>mayo</v>
      </c>
      <c r="F49" s="36">
        <v>200</v>
      </c>
    </row>
    <row r="50" spans="1:6" x14ac:dyDescent="0.35">
      <c r="A50" s="33" t="s">
        <v>62</v>
      </c>
      <c r="B50" s="34"/>
      <c r="C50" s="34"/>
      <c r="D50" s="35">
        <v>43228</v>
      </c>
      <c r="E50" s="109" t="str">
        <f t="shared" si="4"/>
        <v>mayo</v>
      </c>
      <c r="F50" s="36">
        <v>100</v>
      </c>
    </row>
    <row r="51" spans="1:6" x14ac:dyDescent="0.35">
      <c r="A51" s="33" t="s">
        <v>62</v>
      </c>
      <c r="B51" s="34"/>
      <c r="C51" s="34"/>
      <c r="D51" s="35">
        <v>43228</v>
      </c>
      <c r="E51" s="109" t="str">
        <f t="shared" si="4"/>
        <v>mayo</v>
      </c>
      <c r="F51" s="36">
        <v>1000</v>
      </c>
    </row>
    <row r="52" spans="1:6" x14ac:dyDescent="0.35">
      <c r="A52" s="33" t="s">
        <v>59</v>
      </c>
      <c r="B52" s="34"/>
      <c r="C52" s="34"/>
      <c r="D52" s="35">
        <v>43257</v>
      </c>
      <c r="E52" s="109" t="str">
        <f>TEXT(D52,"mmmmmmmmmmmmm")</f>
        <v>junio</v>
      </c>
      <c r="F52" s="36">
        <v>5500</v>
      </c>
    </row>
    <row r="53" spans="1:6" x14ac:dyDescent="0.35">
      <c r="A53" s="33" t="s">
        <v>36</v>
      </c>
      <c r="B53" s="34"/>
      <c r="C53" s="34"/>
      <c r="D53" s="35">
        <v>43257</v>
      </c>
      <c r="E53" s="109" t="str">
        <f t="shared" ref="E53:E61" si="5">TEXT(D53,"mmmmmmmmmmmmm")</f>
        <v>junio</v>
      </c>
      <c r="F53" s="36">
        <v>500</v>
      </c>
    </row>
    <row r="54" spans="1:6" x14ac:dyDescent="0.35">
      <c r="A54" s="33" t="s">
        <v>36</v>
      </c>
      <c r="B54" s="34"/>
      <c r="C54" s="34"/>
      <c r="D54" s="35">
        <v>43254</v>
      </c>
      <c r="E54" s="109" t="str">
        <f t="shared" si="5"/>
        <v>junio</v>
      </c>
      <c r="F54" s="36">
        <v>800</v>
      </c>
    </row>
    <row r="55" spans="1:6" x14ac:dyDescent="0.35">
      <c r="A55" s="33" t="s">
        <v>39</v>
      </c>
      <c r="B55" s="34"/>
      <c r="C55" s="34"/>
      <c r="D55" s="35">
        <v>43257</v>
      </c>
      <c r="E55" s="109" t="str">
        <f t="shared" si="5"/>
        <v>junio</v>
      </c>
      <c r="F55" s="36">
        <v>120</v>
      </c>
    </row>
    <row r="56" spans="1:6" x14ac:dyDescent="0.35">
      <c r="A56" s="33" t="s">
        <v>39</v>
      </c>
      <c r="B56" s="34"/>
      <c r="C56" s="34"/>
      <c r="D56" s="35">
        <v>43256</v>
      </c>
      <c r="E56" s="109" t="str">
        <f t="shared" si="5"/>
        <v>junio</v>
      </c>
      <c r="F56" s="36">
        <v>20</v>
      </c>
    </row>
    <row r="57" spans="1:6" x14ac:dyDescent="0.35">
      <c r="A57" s="33" t="s">
        <v>60</v>
      </c>
      <c r="B57" s="34"/>
      <c r="C57" s="34"/>
      <c r="D57" s="35">
        <v>43257</v>
      </c>
      <c r="E57" s="109" t="str">
        <f t="shared" si="5"/>
        <v>junio</v>
      </c>
      <c r="F57" s="36">
        <v>200</v>
      </c>
    </row>
    <row r="58" spans="1:6" x14ac:dyDescent="0.35">
      <c r="A58" s="33" t="s">
        <v>61</v>
      </c>
      <c r="B58" s="34"/>
      <c r="C58" s="34"/>
      <c r="D58" s="35">
        <v>43258</v>
      </c>
      <c r="E58" s="109" t="str">
        <f t="shared" si="5"/>
        <v>junio</v>
      </c>
      <c r="F58" s="36">
        <v>1000</v>
      </c>
    </row>
    <row r="59" spans="1:6" x14ac:dyDescent="0.35">
      <c r="A59" s="33" t="s">
        <v>61</v>
      </c>
      <c r="B59" s="34"/>
      <c r="C59" s="34"/>
      <c r="D59" s="35">
        <v>43259</v>
      </c>
      <c r="E59" s="109" t="str">
        <f t="shared" si="5"/>
        <v>junio</v>
      </c>
      <c r="F59" s="36">
        <v>200</v>
      </c>
    </row>
    <row r="60" spans="1:6" x14ac:dyDescent="0.35">
      <c r="A60" s="33" t="s">
        <v>62</v>
      </c>
      <c r="B60" s="34"/>
      <c r="C60" s="34"/>
      <c r="D60" s="35">
        <v>43259</v>
      </c>
      <c r="E60" s="109" t="str">
        <f t="shared" si="5"/>
        <v>junio</v>
      </c>
      <c r="F60" s="36">
        <v>600</v>
      </c>
    </row>
    <row r="61" spans="1:6" x14ac:dyDescent="0.35">
      <c r="A61" s="33" t="s">
        <v>62</v>
      </c>
      <c r="B61" s="34"/>
      <c r="C61" s="34"/>
      <c r="D61" s="35">
        <v>43259</v>
      </c>
      <c r="E61" s="109" t="str">
        <f t="shared" si="5"/>
        <v>junio</v>
      </c>
      <c r="F61" s="36">
        <v>1200</v>
      </c>
    </row>
    <row r="62" spans="1:6" x14ac:dyDescent="0.35">
      <c r="A62" s="33" t="s">
        <v>59</v>
      </c>
      <c r="B62" s="34"/>
      <c r="C62" s="34"/>
      <c r="D62" s="35">
        <v>43288</v>
      </c>
      <c r="E62" s="109" t="str">
        <f>TEXT(D62,"mmmmmmmmmmmmm")</f>
        <v>julio</v>
      </c>
      <c r="F62" s="36">
        <v>5000</v>
      </c>
    </row>
    <row r="63" spans="1:6" x14ac:dyDescent="0.35">
      <c r="A63" s="33" t="s">
        <v>36</v>
      </c>
      <c r="B63" s="34"/>
      <c r="C63" s="34"/>
      <c r="D63" s="35">
        <v>43288</v>
      </c>
      <c r="E63" s="109" t="str">
        <f t="shared" ref="E63:E71" si="6">TEXT(D63,"mmmmmmmmmmmmm")</f>
        <v>julio</v>
      </c>
      <c r="F63" s="36">
        <v>500</v>
      </c>
    </row>
    <row r="64" spans="1:6" x14ac:dyDescent="0.35">
      <c r="A64" s="33" t="s">
        <v>36</v>
      </c>
      <c r="B64" s="34"/>
      <c r="C64" s="34"/>
      <c r="D64" s="35">
        <v>43284</v>
      </c>
      <c r="E64" s="109" t="str">
        <f t="shared" si="6"/>
        <v>julio</v>
      </c>
      <c r="F64" s="36">
        <v>50</v>
      </c>
    </row>
    <row r="65" spans="1:6" x14ac:dyDescent="0.35">
      <c r="A65" s="33" t="s">
        <v>39</v>
      </c>
      <c r="B65" s="34"/>
      <c r="C65" s="34"/>
      <c r="D65" s="35">
        <v>43288</v>
      </c>
      <c r="E65" s="109" t="str">
        <f t="shared" si="6"/>
        <v>julio</v>
      </c>
      <c r="F65" s="36">
        <v>120</v>
      </c>
    </row>
    <row r="66" spans="1:6" x14ac:dyDescent="0.35">
      <c r="A66" s="33" t="s">
        <v>39</v>
      </c>
      <c r="B66" s="34"/>
      <c r="C66" s="34"/>
      <c r="D66" s="35">
        <v>43286</v>
      </c>
      <c r="E66" s="109" t="str">
        <f t="shared" si="6"/>
        <v>julio</v>
      </c>
      <c r="F66" s="36">
        <v>20</v>
      </c>
    </row>
    <row r="67" spans="1:6" x14ac:dyDescent="0.35">
      <c r="A67" s="33" t="s">
        <v>60</v>
      </c>
      <c r="B67" s="34"/>
      <c r="C67" s="34"/>
      <c r="D67" s="35">
        <v>43288</v>
      </c>
      <c r="E67" s="109" t="str">
        <f t="shared" si="6"/>
        <v>julio</v>
      </c>
      <c r="F67" s="36">
        <v>200</v>
      </c>
    </row>
    <row r="68" spans="1:6" x14ac:dyDescent="0.35">
      <c r="A68" s="33" t="s">
        <v>61</v>
      </c>
      <c r="B68" s="34"/>
      <c r="C68" s="34"/>
      <c r="D68" s="35">
        <v>43288</v>
      </c>
      <c r="E68" s="109" t="str">
        <f t="shared" si="6"/>
        <v>julio</v>
      </c>
      <c r="F68" s="36">
        <v>500</v>
      </c>
    </row>
    <row r="69" spans="1:6" x14ac:dyDescent="0.35">
      <c r="A69" s="33" t="s">
        <v>61</v>
      </c>
      <c r="B69" s="34"/>
      <c r="C69" s="34"/>
      <c r="D69" s="35">
        <v>43289</v>
      </c>
      <c r="E69" s="109" t="str">
        <f t="shared" si="6"/>
        <v>julio</v>
      </c>
      <c r="F69" s="36">
        <v>200</v>
      </c>
    </row>
    <row r="70" spans="1:6" x14ac:dyDescent="0.35">
      <c r="A70" s="33" t="s">
        <v>62</v>
      </c>
      <c r="B70" s="34"/>
      <c r="C70" s="34"/>
      <c r="D70" s="35">
        <v>43289</v>
      </c>
      <c r="E70" s="109" t="str">
        <f t="shared" si="6"/>
        <v>julio</v>
      </c>
      <c r="F70" s="36">
        <v>600</v>
      </c>
    </row>
    <row r="71" spans="1:6" x14ac:dyDescent="0.35">
      <c r="A71" s="33" t="s">
        <v>62</v>
      </c>
      <c r="B71" s="34"/>
      <c r="C71" s="34"/>
      <c r="D71" s="35">
        <v>43289</v>
      </c>
      <c r="E71" s="109" t="str">
        <f t="shared" si="6"/>
        <v>julio</v>
      </c>
      <c r="F71" s="36">
        <v>600</v>
      </c>
    </row>
    <row r="72" spans="1:6" x14ac:dyDescent="0.35">
      <c r="A72" s="33" t="s">
        <v>59</v>
      </c>
      <c r="B72" s="34"/>
      <c r="C72" s="34"/>
      <c r="D72" s="35">
        <v>43320</v>
      </c>
      <c r="E72" s="109" t="str">
        <f>TEXT(D72,"mmmmmmmmmmmmm")</f>
        <v>agosto</v>
      </c>
      <c r="F72" s="36">
        <v>6000</v>
      </c>
    </row>
    <row r="73" spans="1:6" x14ac:dyDescent="0.35">
      <c r="A73" s="33" t="s">
        <v>36</v>
      </c>
      <c r="B73" s="34"/>
      <c r="C73" s="34"/>
      <c r="D73" s="35">
        <v>43320</v>
      </c>
      <c r="E73" s="109" t="str">
        <f t="shared" ref="E73:E81" si="7">TEXT(D73,"mmmmmmmmmmmmm")</f>
        <v>agosto</v>
      </c>
      <c r="F73" s="36">
        <v>500</v>
      </c>
    </row>
    <row r="74" spans="1:6" x14ac:dyDescent="0.35">
      <c r="A74" s="33" t="s">
        <v>36</v>
      </c>
      <c r="B74" s="34"/>
      <c r="C74" s="34"/>
      <c r="D74" s="35">
        <v>43315</v>
      </c>
      <c r="E74" s="109" t="str">
        <f t="shared" si="7"/>
        <v>agosto</v>
      </c>
      <c r="F74" s="36">
        <v>1200</v>
      </c>
    </row>
    <row r="75" spans="1:6" x14ac:dyDescent="0.35">
      <c r="A75" s="33" t="s">
        <v>39</v>
      </c>
      <c r="B75" s="34"/>
      <c r="C75" s="34"/>
      <c r="D75" s="35">
        <v>43320</v>
      </c>
      <c r="E75" s="109" t="str">
        <f t="shared" si="7"/>
        <v>agosto</v>
      </c>
      <c r="F75" s="36">
        <v>120</v>
      </c>
    </row>
    <row r="76" spans="1:6" x14ac:dyDescent="0.35">
      <c r="A76" s="33" t="s">
        <v>39</v>
      </c>
      <c r="B76" s="34"/>
      <c r="C76" s="34"/>
      <c r="D76" s="35">
        <v>43317</v>
      </c>
      <c r="E76" s="109" t="str">
        <f t="shared" si="7"/>
        <v>agosto</v>
      </c>
      <c r="F76" s="36">
        <v>60</v>
      </c>
    </row>
    <row r="77" spans="1:6" x14ac:dyDescent="0.35">
      <c r="A77" s="33" t="s">
        <v>60</v>
      </c>
      <c r="B77" s="34"/>
      <c r="C77" s="34"/>
      <c r="D77" s="35">
        <v>43320</v>
      </c>
      <c r="E77" s="109" t="str">
        <f t="shared" si="7"/>
        <v>agosto</v>
      </c>
      <c r="F77" s="36">
        <v>500</v>
      </c>
    </row>
    <row r="78" spans="1:6" x14ac:dyDescent="0.35">
      <c r="A78" s="33" t="s">
        <v>61</v>
      </c>
      <c r="B78" s="34"/>
      <c r="C78" s="34"/>
      <c r="D78" s="35">
        <v>43319</v>
      </c>
      <c r="E78" s="109" t="str">
        <f t="shared" si="7"/>
        <v>agosto</v>
      </c>
      <c r="F78" s="36">
        <v>800</v>
      </c>
    </row>
    <row r="79" spans="1:6" x14ac:dyDescent="0.35">
      <c r="A79" s="33" t="s">
        <v>61</v>
      </c>
      <c r="B79" s="34"/>
      <c r="C79" s="34"/>
      <c r="D79" s="35">
        <v>43320</v>
      </c>
      <c r="E79" s="109" t="str">
        <f t="shared" si="7"/>
        <v>agosto</v>
      </c>
      <c r="F79" s="36">
        <v>200</v>
      </c>
    </row>
    <row r="80" spans="1:6" x14ac:dyDescent="0.35">
      <c r="A80" s="33" t="s">
        <v>62</v>
      </c>
      <c r="B80" s="34"/>
      <c r="C80" s="34"/>
      <c r="D80" s="35">
        <v>43320</v>
      </c>
      <c r="E80" s="109" t="str">
        <f t="shared" si="7"/>
        <v>agosto</v>
      </c>
      <c r="F80" s="36">
        <v>1200</v>
      </c>
    </row>
    <row r="81" spans="1:6" x14ac:dyDescent="0.35">
      <c r="A81" s="33" t="s">
        <v>62</v>
      </c>
      <c r="B81" s="34"/>
      <c r="C81" s="34"/>
      <c r="D81" s="35">
        <v>43320</v>
      </c>
      <c r="E81" s="109" t="str">
        <f t="shared" si="7"/>
        <v>agosto</v>
      </c>
      <c r="F81" s="36">
        <v>1200</v>
      </c>
    </row>
    <row r="82" spans="1:6" x14ac:dyDescent="0.35">
      <c r="A82" s="33" t="s">
        <v>59</v>
      </c>
      <c r="B82" s="34"/>
      <c r="C82" s="34"/>
      <c r="D82" s="35">
        <v>43352</v>
      </c>
      <c r="E82" s="109" t="str">
        <f>TEXT(D82,"mmmmmmmmmmmmm")</f>
        <v>septiembre</v>
      </c>
      <c r="F82" s="36">
        <v>4500</v>
      </c>
    </row>
    <row r="83" spans="1:6" x14ac:dyDescent="0.35">
      <c r="A83" s="33" t="s">
        <v>36</v>
      </c>
      <c r="B83" s="34"/>
      <c r="C83" s="34"/>
      <c r="D83" s="35">
        <v>43352</v>
      </c>
      <c r="E83" s="109" t="str">
        <f t="shared" ref="E83:E91" si="8">TEXT(D83,"mmmmmmmmmmmmm")</f>
        <v>septiembre</v>
      </c>
      <c r="F83" s="36">
        <v>500</v>
      </c>
    </row>
    <row r="84" spans="1:6" x14ac:dyDescent="0.35">
      <c r="A84" s="33" t="s">
        <v>36</v>
      </c>
      <c r="B84" s="34"/>
      <c r="C84" s="34"/>
      <c r="D84" s="35">
        <v>43346</v>
      </c>
      <c r="E84" s="109" t="str">
        <f t="shared" si="8"/>
        <v>septiembre</v>
      </c>
      <c r="F84" s="36">
        <v>800</v>
      </c>
    </row>
    <row r="85" spans="1:6" x14ac:dyDescent="0.35">
      <c r="A85" s="33" t="s">
        <v>39</v>
      </c>
      <c r="B85" s="34"/>
      <c r="C85" s="34"/>
      <c r="D85" s="35">
        <v>43352</v>
      </c>
      <c r="E85" s="109" t="str">
        <f t="shared" si="8"/>
        <v>septiembre</v>
      </c>
      <c r="F85" s="36">
        <v>240</v>
      </c>
    </row>
    <row r="86" spans="1:6" x14ac:dyDescent="0.35">
      <c r="A86" s="33" t="s">
        <v>39</v>
      </c>
      <c r="B86" s="34"/>
      <c r="C86" s="34"/>
      <c r="D86" s="35">
        <v>43348</v>
      </c>
      <c r="E86" s="109" t="str">
        <f t="shared" si="8"/>
        <v>septiembre</v>
      </c>
      <c r="F86" s="36">
        <v>20</v>
      </c>
    </row>
    <row r="87" spans="1:6" x14ac:dyDescent="0.35">
      <c r="A87" s="33" t="s">
        <v>60</v>
      </c>
      <c r="B87" s="34"/>
      <c r="C87" s="34"/>
      <c r="D87" s="35">
        <v>43352</v>
      </c>
      <c r="E87" s="109" t="str">
        <f t="shared" si="8"/>
        <v>septiembre</v>
      </c>
      <c r="F87" s="36">
        <v>100</v>
      </c>
    </row>
    <row r="88" spans="1:6" x14ac:dyDescent="0.35">
      <c r="A88" s="33" t="s">
        <v>61</v>
      </c>
      <c r="B88" s="34"/>
      <c r="C88" s="34"/>
      <c r="D88" s="35">
        <v>43350</v>
      </c>
      <c r="E88" s="109" t="str">
        <f t="shared" si="8"/>
        <v>septiembre</v>
      </c>
      <c r="F88" s="36">
        <v>600</v>
      </c>
    </row>
    <row r="89" spans="1:6" x14ac:dyDescent="0.35">
      <c r="A89" s="33" t="s">
        <v>61</v>
      </c>
      <c r="B89" s="34"/>
      <c r="C89" s="34"/>
      <c r="D89" s="35">
        <v>43351</v>
      </c>
      <c r="E89" s="109" t="str">
        <f t="shared" si="8"/>
        <v>septiembre</v>
      </c>
      <c r="F89" s="36">
        <v>200</v>
      </c>
    </row>
    <row r="90" spans="1:6" x14ac:dyDescent="0.35">
      <c r="A90" s="33" t="s">
        <v>62</v>
      </c>
      <c r="B90" s="34"/>
      <c r="C90" s="34"/>
      <c r="D90" s="35">
        <v>43351</v>
      </c>
      <c r="E90" s="109" t="str">
        <f t="shared" si="8"/>
        <v>septiembre</v>
      </c>
      <c r="F90" s="36">
        <v>600</v>
      </c>
    </row>
    <row r="91" spans="1:6" x14ac:dyDescent="0.35">
      <c r="A91" s="33" t="s">
        <v>62</v>
      </c>
      <c r="B91" s="34"/>
      <c r="C91" s="34"/>
      <c r="D91" s="35">
        <v>43351</v>
      </c>
      <c r="E91" s="109" t="str">
        <f t="shared" si="8"/>
        <v>septiembre</v>
      </c>
      <c r="F91" s="36">
        <v>500</v>
      </c>
    </row>
    <row r="92" spans="1:6" x14ac:dyDescent="0.35">
      <c r="A92" s="33" t="s">
        <v>59</v>
      </c>
      <c r="B92" s="34"/>
      <c r="C92" s="34"/>
      <c r="D92" s="35">
        <v>43383</v>
      </c>
      <c r="E92" s="109" t="str">
        <f>TEXT(D92,"mmmmmmmmmmmmm")</f>
        <v>octubre</v>
      </c>
      <c r="F92" s="36">
        <v>4500</v>
      </c>
    </row>
    <row r="93" spans="1:6" x14ac:dyDescent="0.35">
      <c r="A93" s="33" t="s">
        <v>36</v>
      </c>
      <c r="B93" s="34"/>
      <c r="C93" s="34"/>
      <c r="D93" s="35">
        <v>43383</v>
      </c>
      <c r="E93" s="109" t="str">
        <f t="shared" ref="E93:E101" si="9">TEXT(D93,"mmmmmmmmmmmmm")</f>
        <v>octubre</v>
      </c>
      <c r="F93" s="36">
        <v>500</v>
      </c>
    </row>
    <row r="94" spans="1:6" x14ac:dyDescent="0.35">
      <c r="A94" s="33" t="s">
        <v>36</v>
      </c>
      <c r="B94" s="34"/>
      <c r="C94" s="34"/>
      <c r="D94" s="35">
        <v>43376</v>
      </c>
      <c r="E94" s="109" t="str">
        <f t="shared" si="9"/>
        <v>octubre</v>
      </c>
      <c r="F94" s="36">
        <v>800</v>
      </c>
    </row>
    <row r="95" spans="1:6" x14ac:dyDescent="0.35">
      <c r="A95" s="33" t="s">
        <v>39</v>
      </c>
      <c r="B95" s="34"/>
      <c r="C95" s="34"/>
      <c r="D95" s="35">
        <v>43383</v>
      </c>
      <c r="E95" s="109" t="str">
        <f t="shared" si="9"/>
        <v>octubre</v>
      </c>
      <c r="F95" s="36">
        <v>240</v>
      </c>
    </row>
    <row r="96" spans="1:6" x14ac:dyDescent="0.35">
      <c r="A96" s="33" t="s">
        <v>39</v>
      </c>
      <c r="B96" s="34"/>
      <c r="C96" s="34"/>
      <c r="D96" s="35">
        <v>43378</v>
      </c>
      <c r="E96" s="109" t="str">
        <f t="shared" si="9"/>
        <v>octubre</v>
      </c>
      <c r="F96" s="36">
        <v>20</v>
      </c>
    </row>
    <row r="97" spans="1:6" x14ac:dyDescent="0.35">
      <c r="A97" s="33" t="s">
        <v>60</v>
      </c>
      <c r="B97" s="34"/>
      <c r="C97" s="34"/>
      <c r="D97" s="35">
        <v>43383</v>
      </c>
      <c r="E97" s="109" t="str">
        <f t="shared" si="9"/>
        <v>octubre</v>
      </c>
      <c r="F97" s="36">
        <v>100</v>
      </c>
    </row>
    <row r="98" spans="1:6" x14ac:dyDescent="0.35">
      <c r="A98" s="33" t="s">
        <v>61</v>
      </c>
      <c r="B98" s="34"/>
      <c r="C98" s="34"/>
      <c r="D98" s="35">
        <v>43380</v>
      </c>
      <c r="E98" s="109" t="str">
        <f t="shared" si="9"/>
        <v>octubre</v>
      </c>
      <c r="F98" s="36">
        <v>600</v>
      </c>
    </row>
    <row r="99" spans="1:6" x14ac:dyDescent="0.35">
      <c r="A99" s="33" t="s">
        <v>61</v>
      </c>
      <c r="B99" s="34"/>
      <c r="C99" s="34"/>
      <c r="D99" s="35">
        <v>43381</v>
      </c>
      <c r="E99" s="109" t="str">
        <f t="shared" si="9"/>
        <v>octubre</v>
      </c>
      <c r="F99" s="36">
        <v>200</v>
      </c>
    </row>
    <row r="100" spans="1:6" x14ac:dyDescent="0.35">
      <c r="A100" s="33" t="s">
        <v>62</v>
      </c>
      <c r="B100" s="34"/>
      <c r="C100" s="34"/>
      <c r="D100" s="35">
        <v>43381</v>
      </c>
      <c r="E100" s="109" t="str">
        <f t="shared" si="9"/>
        <v>octubre</v>
      </c>
      <c r="F100" s="36">
        <v>600</v>
      </c>
    </row>
    <row r="101" spans="1:6" x14ac:dyDescent="0.35">
      <c r="A101" s="33" t="s">
        <v>62</v>
      </c>
      <c r="B101" s="34"/>
      <c r="C101" s="34"/>
      <c r="D101" s="35">
        <v>43381</v>
      </c>
      <c r="E101" s="109" t="str">
        <f t="shared" si="9"/>
        <v>octubre</v>
      </c>
      <c r="F101" s="36">
        <v>500</v>
      </c>
    </row>
    <row r="102" spans="1:6" x14ac:dyDescent="0.35">
      <c r="A102" s="33" t="s">
        <v>59</v>
      </c>
      <c r="B102" s="34"/>
      <c r="C102" s="34"/>
      <c r="D102" s="35">
        <v>43415</v>
      </c>
      <c r="E102" s="109" t="str">
        <f>TEXT(D102,"mmmmmmmmmmmmm")</f>
        <v>noviembre</v>
      </c>
      <c r="F102" s="36">
        <v>4500</v>
      </c>
    </row>
    <row r="103" spans="1:6" x14ac:dyDescent="0.35">
      <c r="A103" s="33" t="s">
        <v>36</v>
      </c>
      <c r="B103" s="34"/>
      <c r="C103" s="34"/>
      <c r="D103" s="35">
        <v>43415</v>
      </c>
      <c r="E103" s="109" t="str">
        <f t="shared" ref="E103:E111" si="10">TEXT(D103,"mmmmmmmmmmmmm")</f>
        <v>noviembre</v>
      </c>
      <c r="F103" s="36">
        <v>500</v>
      </c>
    </row>
    <row r="104" spans="1:6" x14ac:dyDescent="0.35">
      <c r="A104" s="33" t="s">
        <v>36</v>
      </c>
      <c r="B104" s="34"/>
      <c r="C104" s="34"/>
      <c r="D104" s="35">
        <v>43407</v>
      </c>
      <c r="E104" s="109" t="str">
        <f t="shared" si="10"/>
        <v>noviembre</v>
      </c>
      <c r="F104" s="36">
        <v>800</v>
      </c>
    </row>
    <row r="105" spans="1:6" x14ac:dyDescent="0.35">
      <c r="A105" s="33" t="s">
        <v>39</v>
      </c>
      <c r="B105" s="34"/>
      <c r="C105" s="34"/>
      <c r="D105" s="35">
        <v>43415</v>
      </c>
      <c r="E105" s="109" t="str">
        <f t="shared" si="10"/>
        <v>noviembre</v>
      </c>
      <c r="F105" s="36">
        <v>240</v>
      </c>
    </row>
    <row r="106" spans="1:6" x14ac:dyDescent="0.35">
      <c r="A106" s="33" t="s">
        <v>39</v>
      </c>
      <c r="B106" s="34"/>
      <c r="C106" s="34"/>
      <c r="D106" s="35">
        <v>43409</v>
      </c>
      <c r="E106" s="109" t="str">
        <f t="shared" si="10"/>
        <v>noviembre</v>
      </c>
      <c r="F106" s="36">
        <v>20</v>
      </c>
    </row>
    <row r="107" spans="1:6" x14ac:dyDescent="0.35">
      <c r="A107" s="33" t="s">
        <v>60</v>
      </c>
      <c r="B107" s="34"/>
      <c r="C107" s="34"/>
      <c r="D107" s="35">
        <v>43415</v>
      </c>
      <c r="E107" s="109" t="str">
        <f t="shared" si="10"/>
        <v>noviembre</v>
      </c>
      <c r="F107" s="36">
        <v>100</v>
      </c>
    </row>
    <row r="108" spans="1:6" x14ac:dyDescent="0.35">
      <c r="A108" s="33" t="s">
        <v>61</v>
      </c>
      <c r="B108" s="34"/>
      <c r="C108" s="34"/>
      <c r="D108" s="35">
        <v>43411</v>
      </c>
      <c r="E108" s="109" t="str">
        <f t="shared" si="10"/>
        <v>noviembre</v>
      </c>
      <c r="F108" s="36">
        <v>600</v>
      </c>
    </row>
    <row r="109" spans="1:6" x14ac:dyDescent="0.35">
      <c r="A109" s="33" t="s">
        <v>61</v>
      </c>
      <c r="B109" s="34"/>
      <c r="C109" s="34"/>
      <c r="D109" s="35">
        <v>43412</v>
      </c>
      <c r="E109" s="109" t="str">
        <f t="shared" si="10"/>
        <v>noviembre</v>
      </c>
      <c r="F109" s="36">
        <v>200</v>
      </c>
    </row>
    <row r="110" spans="1:6" x14ac:dyDescent="0.35">
      <c r="A110" s="33" t="s">
        <v>62</v>
      </c>
      <c r="B110" s="34"/>
      <c r="C110" s="34"/>
      <c r="D110" s="35">
        <v>43412</v>
      </c>
      <c r="E110" s="109" t="str">
        <f t="shared" si="10"/>
        <v>noviembre</v>
      </c>
      <c r="F110" s="36">
        <v>600</v>
      </c>
    </row>
    <row r="111" spans="1:6" x14ac:dyDescent="0.35">
      <c r="A111" s="33" t="s">
        <v>62</v>
      </c>
      <c r="B111" s="34"/>
      <c r="C111" s="34"/>
      <c r="D111" s="35">
        <v>43412</v>
      </c>
      <c r="E111" s="109" t="str">
        <f t="shared" si="10"/>
        <v>noviembre</v>
      </c>
      <c r="F111" s="36">
        <v>500</v>
      </c>
    </row>
    <row r="112" spans="1:6" x14ac:dyDescent="0.35">
      <c r="A112" s="33" t="s">
        <v>59</v>
      </c>
      <c r="B112" s="34"/>
      <c r="C112" s="34"/>
      <c r="D112" s="35">
        <v>43446</v>
      </c>
      <c r="E112" s="109" t="str">
        <f>TEXT(D112,"mmmmmmmmmmmmm")</f>
        <v>diciembre</v>
      </c>
      <c r="F112" s="36">
        <v>4500</v>
      </c>
    </row>
    <row r="113" spans="1:6" x14ac:dyDescent="0.35">
      <c r="A113" s="33" t="s">
        <v>36</v>
      </c>
      <c r="B113" s="34"/>
      <c r="C113" s="34"/>
      <c r="D113" s="35">
        <v>43446</v>
      </c>
      <c r="E113" s="109" t="str">
        <f t="shared" ref="E113:E121" si="11">TEXT(D113,"mmmmmmmmmmmmm")</f>
        <v>diciembre</v>
      </c>
      <c r="F113" s="36">
        <v>500</v>
      </c>
    </row>
    <row r="114" spans="1:6" x14ac:dyDescent="0.35">
      <c r="A114" s="33" t="s">
        <v>36</v>
      </c>
      <c r="B114" s="34"/>
      <c r="C114" s="34"/>
      <c r="D114" s="35">
        <v>43437</v>
      </c>
      <c r="E114" s="109" t="str">
        <f t="shared" si="11"/>
        <v>diciembre</v>
      </c>
      <c r="F114" s="36">
        <v>800</v>
      </c>
    </row>
    <row r="115" spans="1:6" x14ac:dyDescent="0.35">
      <c r="A115" s="33" t="s">
        <v>39</v>
      </c>
      <c r="B115" s="34"/>
      <c r="C115" s="34"/>
      <c r="D115" s="35">
        <v>43446</v>
      </c>
      <c r="E115" s="109" t="str">
        <f t="shared" si="11"/>
        <v>diciembre</v>
      </c>
      <c r="F115" s="36">
        <v>240</v>
      </c>
    </row>
    <row r="116" spans="1:6" x14ac:dyDescent="0.35">
      <c r="A116" s="33" t="s">
        <v>39</v>
      </c>
      <c r="B116" s="34"/>
      <c r="C116" s="34"/>
      <c r="D116" s="35">
        <v>43439</v>
      </c>
      <c r="E116" s="109" t="str">
        <f t="shared" si="11"/>
        <v>diciembre</v>
      </c>
      <c r="F116" s="36">
        <v>20</v>
      </c>
    </row>
    <row r="117" spans="1:6" x14ac:dyDescent="0.35">
      <c r="A117" s="33" t="s">
        <v>60</v>
      </c>
      <c r="B117" s="34"/>
      <c r="C117" s="34"/>
      <c r="D117" s="35">
        <v>43446</v>
      </c>
      <c r="E117" s="109" t="str">
        <f t="shared" si="11"/>
        <v>diciembre</v>
      </c>
      <c r="F117" s="36">
        <v>100</v>
      </c>
    </row>
    <row r="118" spans="1:6" x14ac:dyDescent="0.35">
      <c r="A118" s="33" t="s">
        <v>61</v>
      </c>
      <c r="B118" s="34"/>
      <c r="C118" s="34"/>
      <c r="D118" s="35">
        <v>43441</v>
      </c>
      <c r="E118" s="109" t="str">
        <f t="shared" si="11"/>
        <v>diciembre</v>
      </c>
      <c r="F118" s="36">
        <v>600</v>
      </c>
    </row>
    <row r="119" spans="1:6" x14ac:dyDescent="0.35">
      <c r="A119" s="33" t="s">
        <v>61</v>
      </c>
      <c r="B119" s="34"/>
      <c r="C119" s="34"/>
      <c r="D119" s="35">
        <v>43442</v>
      </c>
      <c r="E119" s="109" t="str">
        <f t="shared" si="11"/>
        <v>diciembre</v>
      </c>
      <c r="F119" s="36">
        <v>200</v>
      </c>
    </row>
    <row r="120" spans="1:6" x14ac:dyDescent="0.35">
      <c r="A120" s="33" t="s">
        <v>62</v>
      </c>
      <c r="B120" s="34"/>
      <c r="C120" s="34"/>
      <c r="D120" s="35">
        <v>43442</v>
      </c>
      <c r="E120" s="109" t="str">
        <f t="shared" si="11"/>
        <v>diciembre</v>
      </c>
      <c r="F120" s="36">
        <v>600</v>
      </c>
    </row>
    <row r="121" spans="1:6" x14ac:dyDescent="0.35">
      <c r="A121" s="33" t="s">
        <v>62</v>
      </c>
      <c r="B121" s="34"/>
      <c r="C121" s="34"/>
      <c r="D121" s="35">
        <v>43442</v>
      </c>
      <c r="E121" s="109" t="str">
        <f t="shared" si="11"/>
        <v>diciembre</v>
      </c>
      <c r="F121" s="36">
        <v>500</v>
      </c>
    </row>
    <row r="122" spans="1:6" x14ac:dyDescent="0.35">
      <c r="A122" s="33"/>
      <c r="B122" s="34"/>
      <c r="C122" s="34"/>
      <c r="D122" s="34"/>
      <c r="E122" s="69"/>
      <c r="F122" s="37"/>
    </row>
    <row r="123" spans="1:6" x14ac:dyDescent="0.35">
      <c r="A123" s="33"/>
      <c r="B123" s="34"/>
      <c r="C123" s="34"/>
      <c r="D123" s="34"/>
      <c r="E123" s="69"/>
      <c r="F123" s="37"/>
    </row>
    <row r="124" spans="1:6" x14ac:dyDescent="0.35">
      <c r="A124" s="33"/>
      <c r="B124" s="34"/>
      <c r="C124" s="34"/>
      <c r="D124" s="34"/>
      <c r="E124" s="69"/>
      <c r="F124" s="37"/>
    </row>
    <row r="125" spans="1:6" x14ac:dyDescent="0.35">
      <c r="A125" s="33"/>
      <c r="B125" s="34"/>
      <c r="C125" s="34"/>
      <c r="D125" s="34"/>
      <c r="E125" s="69"/>
      <c r="F125" s="37"/>
    </row>
    <row r="126" spans="1:6" x14ac:dyDescent="0.35">
      <c r="A126" s="33"/>
      <c r="B126" s="34"/>
      <c r="C126" s="34"/>
      <c r="D126" s="34"/>
      <c r="E126" s="69"/>
      <c r="F126" s="37"/>
    </row>
    <row r="127" spans="1:6" x14ac:dyDescent="0.35">
      <c r="A127" s="33"/>
      <c r="B127" s="34"/>
      <c r="C127" s="34"/>
      <c r="D127" s="34"/>
      <c r="E127" s="69"/>
      <c r="F127" s="37"/>
    </row>
    <row r="128" spans="1:6" x14ac:dyDescent="0.35">
      <c r="A128" s="33"/>
      <c r="B128" s="34"/>
      <c r="C128" s="34"/>
      <c r="D128" s="34"/>
      <c r="E128" s="69"/>
      <c r="F128" s="37"/>
    </row>
    <row r="129" spans="1:6" x14ac:dyDescent="0.35">
      <c r="A129" s="33"/>
      <c r="B129" s="34"/>
      <c r="C129" s="34"/>
      <c r="D129" s="34"/>
      <c r="E129" s="69"/>
      <c r="F129" s="37"/>
    </row>
    <row r="130" spans="1:6" x14ac:dyDescent="0.35">
      <c r="A130" s="33"/>
      <c r="B130" s="34"/>
      <c r="C130" s="34"/>
      <c r="D130" s="34"/>
      <c r="E130" s="69"/>
      <c r="F130" s="37"/>
    </row>
    <row r="131" spans="1:6" x14ac:dyDescent="0.35">
      <c r="A131" s="33"/>
      <c r="B131" s="34"/>
      <c r="C131" s="34"/>
      <c r="D131" s="34"/>
      <c r="E131" s="69"/>
      <c r="F131" s="37"/>
    </row>
    <row r="132" spans="1:6" x14ac:dyDescent="0.35">
      <c r="A132" s="33"/>
      <c r="B132" s="34"/>
      <c r="C132" s="34"/>
      <c r="D132" s="34"/>
      <c r="E132" s="69"/>
      <c r="F132" s="37"/>
    </row>
    <row r="133" spans="1:6" x14ac:dyDescent="0.35">
      <c r="A133" s="33"/>
      <c r="B133" s="34"/>
      <c r="C133" s="34"/>
      <c r="D133" s="34"/>
      <c r="E133" s="69"/>
      <c r="F133" s="37"/>
    </row>
    <row r="134" spans="1:6" x14ac:dyDescent="0.35">
      <c r="A134" s="33"/>
      <c r="B134" s="34"/>
      <c r="C134" s="34"/>
      <c r="D134" s="34"/>
      <c r="E134" s="69"/>
      <c r="F134" s="37"/>
    </row>
    <row r="135" spans="1:6" x14ac:dyDescent="0.35">
      <c r="A135" s="33"/>
      <c r="B135" s="34"/>
      <c r="C135" s="34"/>
      <c r="D135" s="34"/>
      <c r="E135" s="69"/>
      <c r="F135" s="37"/>
    </row>
    <row r="136" spans="1:6" x14ac:dyDescent="0.35">
      <c r="A136" s="33"/>
      <c r="B136" s="34"/>
      <c r="C136" s="34"/>
      <c r="D136" s="34"/>
      <c r="E136" s="69"/>
      <c r="F136" s="37"/>
    </row>
    <row r="137" spans="1:6" x14ac:dyDescent="0.35">
      <c r="A137" s="33"/>
      <c r="B137" s="34"/>
      <c r="C137" s="34"/>
      <c r="D137" s="34"/>
      <c r="E137" s="69"/>
      <c r="F137" s="37"/>
    </row>
    <row r="138" spans="1:6" x14ac:dyDescent="0.35">
      <c r="A138" s="33"/>
      <c r="B138" s="34"/>
      <c r="C138" s="34"/>
      <c r="D138" s="34"/>
      <c r="E138" s="69"/>
      <c r="F138" s="37"/>
    </row>
    <row r="139" spans="1:6" x14ac:dyDescent="0.35">
      <c r="A139" s="33"/>
      <c r="B139" s="34"/>
      <c r="C139" s="34"/>
      <c r="D139" s="34"/>
      <c r="E139" s="69"/>
      <c r="F139" s="37"/>
    </row>
    <row r="140" spans="1:6" x14ac:dyDescent="0.35">
      <c r="A140" s="33"/>
      <c r="B140" s="34"/>
      <c r="C140" s="34"/>
      <c r="D140" s="34"/>
      <c r="E140" s="69"/>
      <c r="F140" s="37"/>
    </row>
    <row r="141" spans="1:6" x14ac:dyDescent="0.35">
      <c r="A141" s="33"/>
      <c r="B141" s="34"/>
      <c r="C141" s="34"/>
      <c r="D141" s="34"/>
      <c r="E141" s="69"/>
      <c r="F141" s="37"/>
    </row>
    <row r="142" spans="1:6" x14ac:dyDescent="0.35">
      <c r="A142" s="33"/>
      <c r="B142" s="34"/>
      <c r="C142" s="34"/>
      <c r="D142" s="34"/>
      <c r="E142" s="69"/>
      <c r="F142" s="37"/>
    </row>
    <row r="143" spans="1:6" x14ac:dyDescent="0.35">
      <c r="A143" s="33"/>
      <c r="B143" s="34"/>
      <c r="C143" s="34"/>
      <c r="D143" s="34"/>
      <c r="E143" s="69"/>
      <c r="F143" s="37"/>
    </row>
    <row r="144" spans="1:6" x14ac:dyDescent="0.35">
      <c r="A144" s="33"/>
      <c r="B144" s="34"/>
      <c r="C144" s="34"/>
      <c r="D144" s="34"/>
      <c r="E144" s="69"/>
      <c r="F144" s="37"/>
    </row>
    <row r="145" spans="1:6" x14ac:dyDescent="0.35">
      <c r="A145" s="33"/>
      <c r="B145" s="34"/>
      <c r="C145" s="34"/>
      <c r="D145" s="34"/>
      <c r="E145" s="69"/>
      <c r="F145" s="37"/>
    </row>
    <row r="146" spans="1:6" x14ac:dyDescent="0.35">
      <c r="A146" s="33"/>
      <c r="B146" s="34"/>
      <c r="C146" s="34"/>
      <c r="D146" s="34"/>
      <c r="E146" s="69"/>
      <c r="F146" s="37"/>
    </row>
    <row r="147" spans="1:6" x14ac:dyDescent="0.35">
      <c r="A147" s="33"/>
      <c r="B147" s="34"/>
      <c r="C147" s="34"/>
      <c r="D147" s="34"/>
      <c r="E147" s="69"/>
      <c r="F147" s="37"/>
    </row>
    <row r="148" spans="1:6" x14ac:dyDescent="0.35">
      <c r="A148" s="33"/>
      <c r="B148" s="34"/>
      <c r="C148" s="34"/>
      <c r="D148" s="34"/>
      <c r="E148" s="69"/>
      <c r="F148" s="37"/>
    </row>
    <row r="149" spans="1:6" x14ac:dyDescent="0.35">
      <c r="A149" s="33"/>
      <c r="B149" s="34"/>
      <c r="C149" s="34"/>
      <c r="D149" s="34"/>
      <c r="E149" s="69"/>
      <c r="F149" s="37"/>
    </row>
    <row r="150" spans="1:6" x14ac:dyDescent="0.35">
      <c r="A150" s="33"/>
      <c r="B150" s="34"/>
      <c r="C150" s="34"/>
      <c r="D150" s="34"/>
      <c r="E150" s="69"/>
      <c r="F150" s="37"/>
    </row>
    <row r="151" spans="1:6" x14ac:dyDescent="0.35">
      <c r="A151" s="33"/>
      <c r="B151" s="34"/>
      <c r="C151" s="34"/>
      <c r="D151" s="34"/>
      <c r="E151" s="69"/>
      <c r="F151" s="37"/>
    </row>
    <row r="152" spans="1:6" x14ac:dyDescent="0.35">
      <c r="A152" s="33"/>
      <c r="B152" s="34"/>
      <c r="C152" s="34"/>
      <c r="D152" s="34"/>
      <c r="E152" s="69"/>
      <c r="F152" s="37"/>
    </row>
    <row r="153" spans="1:6" x14ac:dyDescent="0.35">
      <c r="A153" s="33"/>
      <c r="B153" s="34"/>
      <c r="C153" s="34"/>
      <c r="D153" s="34"/>
      <c r="E153" s="69"/>
      <c r="F153" s="37"/>
    </row>
    <row r="154" spans="1:6" x14ac:dyDescent="0.35">
      <c r="A154" s="33"/>
      <c r="B154" s="34"/>
      <c r="C154" s="34"/>
      <c r="D154" s="34"/>
      <c r="E154" s="69"/>
      <c r="F154" s="37"/>
    </row>
    <row r="155" spans="1:6" x14ac:dyDescent="0.35">
      <c r="A155" s="33"/>
      <c r="B155" s="34"/>
      <c r="C155" s="34"/>
      <c r="D155" s="34"/>
      <c r="E155" s="69"/>
      <c r="F155" s="37"/>
    </row>
    <row r="156" spans="1:6" x14ac:dyDescent="0.35">
      <c r="A156" s="33"/>
      <c r="B156" s="34"/>
      <c r="C156" s="34"/>
      <c r="D156" s="34"/>
      <c r="E156" s="69"/>
      <c r="F156" s="37"/>
    </row>
    <row r="157" spans="1:6" x14ac:dyDescent="0.35">
      <c r="A157" s="33"/>
      <c r="B157" s="34"/>
      <c r="C157" s="34"/>
      <c r="D157" s="34"/>
      <c r="E157" s="69"/>
      <c r="F157" s="37"/>
    </row>
    <row r="158" spans="1:6" x14ac:dyDescent="0.35">
      <c r="A158" s="33"/>
      <c r="B158" s="34"/>
      <c r="C158" s="34"/>
      <c r="D158" s="34"/>
      <c r="E158" s="69"/>
      <c r="F158" s="37"/>
    </row>
    <row r="159" spans="1:6" x14ac:dyDescent="0.35">
      <c r="A159" s="33"/>
      <c r="B159" s="34"/>
      <c r="C159" s="34"/>
      <c r="D159" s="34"/>
      <c r="E159" s="69"/>
      <c r="F159" s="37"/>
    </row>
    <row r="160" spans="1:6" x14ac:dyDescent="0.35">
      <c r="A160" s="33"/>
      <c r="B160" s="34"/>
      <c r="C160" s="34"/>
      <c r="D160" s="34"/>
      <c r="E160" s="69"/>
      <c r="F160" s="37"/>
    </row>
    <row r="161" spans="1:6" x14ac:dyDescent="0.35">
      <c r="A161" s="33"/>
      <c r="B161" s="34"/>
      <c r="C161" s="34"/>
      <c r="D161" s="34"/>
      <c r="E161" s="69"/>
      <c r="F161" s="37"/>
    </row>
    <row r="162" spans="1:6" x14ac:dyDescent="0.35">
      <c r="A162" s="33"/>
      <c r="B162" s="34"/>
      <c r="C162" s="34"/>
      <c r="D162" s="34"/>
      <c r="E162" s="69"/>
      <c r="F162" s="37"/>
    </row>
    <row r="163" spans="1:6" x14ac:dyDescent="0.35">
      <c r="A163" s="33"/>
      <c r="B163" s="34"/>
      <c r="C163" s="34"/>
      <c r="D163" s="34"/>
      <c r="E163" s="69"/>
      <c r="F163" s="37"/>
    </row>
    <row r="164" spans="1:6" x14ac:dyDescent="0.35">
      <c r="A164" s="33"/>
      <c r="B164" s="34"/>
      <c r="C164" s="34"/>
      <c r="D164" s="34"/>
      <c r="E164" s="69"/>
      <c r="F164" s="37"/>
    </row>
    <row r="165" spans="1:6" x14ac:dyDescent="0.35">
      <c r="A165" s="33"/>
      <c r="B165" s="34"/>
      <c r="C165" s="34"/>
      <c r="D165" s="34"/>
      <c r="E165" s="69"/>
      <c r="F165" s="37"/>
    </row>
    <row r="166" spans="1:6" x14ac:dyDescent="0.35">
      <c r="A166" s="33"/>
      <c r="B166" s="34"/>
      <c r="C166" s="34"/>
      <c r="D166" s="34"/>
      <c r="E166" s="69"/>
      <c r="F166" s="37"/>
    </row>
    <row r="167" spans="1:6" x14ac:dyDescent="0.35">
      <c r="A167" s="33"/>
      <c r="B167" s="34"/>
      <c r="C167" s="34"/>
      <c r="D167" s="34"/>
      <c r="E167" s="69"/>
      <c r="F167" s="37"/>
    </row>
    <row r="168" spans="1:6" x14ac:dyDescent="0.35">
      <c r="A168" s="33"/>
      <c r="B168" s="34"/>
      <c r="C168" s="34"/>
      <c r="D168" s="34"/>
      <c r="E168" s="69"/>
      <c r="F168" s="37"/>
    </row>
    <row r="169" spans="1:6" x14ac:dyDescent="0.35">
      <c r="A169" s="33"/>
      <c r="B169" s="34"/>
      <c r="C169" s="34"/>
      <c r="D169" s="34"/>
      <c r="E169" s="69"/>
      <c r="F169" s="37"/>
    </row>
    <row r="170" spans="1:6" x14ac:dyDescent="0.35">
      <c r="A170" s="33"/>
      <c r="B170" s="34"/>
      <c r="C170" s="34"/>
      <c r="D170" s="34"/>
      <c r="E170" s="69"/>
      <c r="F170" s="37"/>
    </row>
    <row r="171" spans="1:6" x14ac:dyDescent="0.35">
      <c r="A171" s="33"/>
      <c r="B171" s="34"/>
      <c r="C171" s="34"/>
      <c r="D171" s="34"/>
      <c r="E171" s="69"/>
      <c r="F171" s="37"/>
    </row>
    <row r="172" spans="1:6" x14ac:dyDescent="0.35">
      <c r="A172" s="33"/>
      <c r="B172" s="34"/>
      <c r="C172" s="34"/>
      <c r="D172" s="34"/>
      <c r="E172" s="69"/>
      <c r="F172" s="37"/>
    </row>
    <row r="173" spans="1:6" x14ac:dyDescent="0.35">
      <c r="A173" s="33"/>
      <c r="B173" s="34"/>
      <c r="C173" s="34"/>
      <c r="D173" s="34"/>
      <c r="E173" s="69"/>
      <c r="F173" s="37"/>
    </row>
    <row r="174" spans="1:6" x14ac:dyDescent="0.35">
      <c r="A174" s="33"/>
      <c r="B174" s="34"/>
      <c r="C174" s="34"/>
      <c r="D174" s="34"/>
      <c r="E174" s="69"/>
      <c r="F174" s="37"/>
    </row>
    <row r="175" spans="1:6" x14ac:dyDescent="0.35">
      <c r="A175" s="33"/>
      <c r="B175" s="34"/>
      <c r="C175" s="34"/>
      <c r="D175" s="34"/>
      <c r="E175" s="69"/>
      <c r="F175" s="37"/>
    </row>
    <row r="176" spans="1:6" x14ac:dyDescent="0.35">
      <c r="A176" s="33"/>
      <c r="B176" s="34"/>
      <c r="C176" s="34"/>
      <c r="D176" s="34"/>
      <c r="E176" s="69"/>
      <c r="F176" s="37"/>
    </row>
    <row r="177" spans="1:6" x14ac:dyDescent="0.35">
      <c r="A177" s="33"/>
      <c r="B177" s="34"/>
      <c r="C177" s="34"/>
      <c r="D177" s="34"/>
      <c r="E177" s="69"/>
      <c r="F177" s="37"/>
    </row>
    <row r="178" spans="1:6" x14ac:dyDescent="0.35">
      <c r="A178" s="33"/>
      <c r="B178" s="34"/>
      <c r="C178" s="34"/>
      <c r="D178" s="34"/>
      <c r="E178" s="69"/>
      <c r="F178" s="37"/>
    </row>
    <row r="179" spans="1:6" x14ac:dyDescent="0.35">
      <c r="A179" s="33"/>
      <c r="B179" s="34"/>
      <c r="C179" s="34"/>
      <c r="D179" s="34"/>
      <c r="E179" s="69"/>
      <c r="F179" s="37"/>
    </row>
    <row r="180" spans="1:6" x14ac:dyDescent="0.35">
      <c r="A180" s="33"/>
      <c r="B180" s="34"/>
      <c r="C180" s="34"/>
      <c r="D180" s="34"/>
      <c r="E180" s="69"/>
      <c r="F180" s="37"/>
    </row>
    <row r="181" spans="1:6" x14ac:dyDescent="0.35">
      <c r="A181" s="33"/>
      <c r="B181" s="34"/>
      <c r="C181" s="34"/>
      <c r="D181" s="34"/>
      <c r="E181" s="69"/>
      <c r="F181" s="37"/>
    </row>
    <row r="182" spans="1:6" x14ac:dyDescent="0.35">
      <c r="A182" s="33"/>
      <c r="B182" s="34"/>
      <c r="C182" s="34"/>
      <c r="D182" s="34"/>
      <c r="E182" s="69"/>
      <c r="F182" s="37"/>
    </row>
    <row r="183" spans="1:6" x14ac:dyDescent="0.35">
      <c r="A183" s="33"/>
      <c r="B183" s="34"/>
      <c r="C183" s="34"/>
      <c r="D183" s="34"/>
      <c r="E183" s="69"/>
      <c r="F183" s="37"/>
    </row>
    <row r="184" spans="1:6" x14ac:dyDescent="0.35">
      <c r="A184" s="33"/>
      <c r="B184" s="34"/>
      <c r="C184" s="34"/>
      <c r="D184" s="34"/>
      <c r="E184" s="69"/>
      <c r="F184" s="37"/>
    </row>
    <row r="185" spans="1:6" x14ac:dyDescent="0.35">
      <c r="A185" s="33"/>
      <c r="B185" s="34"/>
      <c r="C185" s="34"/>
      <c r="D185" s="34"/>
      <c r="E185" s="69"/>
      <c r="F185" s="37"/>
    </row>
    <row r="186" spans="1:6" x14ac:dyDescent="0.35">
      <c r="A186" s="33"/>
      <c r="B186" s="34"/>
      <c r="C186" s="34"/>
      <c r="D186" s="34"/>
      <c r="E186" s="69"/>
      <c r="F186" s="37"/>
    </row>
    <row r="187" spans="1:6" x14ac:dyDescent="0.35">
      <c r="A187" s="33"/>
      <c r="B187" s="34"/>
      <c r="C187" s="34"/>
      <c r="D187" s="34"/>
      <c r="E187" s="69"/>
      <c r="F187" s="37"/>
    </row>
    <row r="188" spans="1:6" x14ac:dyDescent="0.35">
      <c r="A188" s="33"/>
      <c r="B188" s="34"/>
      <c r="C188" s="34"/>
      <c r="D188" s="34"/>
      <c r="E188" s="69"/>
      <c r="F188" s="37"/>
    </row>
    <row r="189" spans="1:6" x14ac:dyDescent="0.35">
      <c r="A189" s="33"/>
      <c r="B189" s="34"/>
      <c r="C189" s="34"/>
      <c r="D189" s="34"/>
      <c r="E189" s="69"/>
      <c r="F189" s="37"/>
    </row>
    <row r="190" spans="1:6" x14ac:dyDescent="0.35">
      <c r="A190" s="33"/>
      <c r="B190" s="34"/>
      <c r="C190" s="34"/>
      <c r="D190" s="34"/>
      <c r="E190" s="69"/>
      <c r="F190" s="37"/>
    </row>
    <row r="191" spans="1:6" x14ac:dyDescent="0.35">
      <c r="A191" s="33"/>
      <c r="B191" s="34"/>
      <c r="C191" s="34"/>
      <c r="D191" s="34"/>
      <c r="E191" s="69"/>
      <c r="F191" s="37"/>
    </row>
    <row r="192" spans="1:6" x14ac:dyDescent="0.35">
      <c r="A192" s="33"/>
      <c r="B192" s="34"/>
      <c r="C192" s="34"/>
      <c r="D192" s="34"/>
      <c r="E192" s="69"/>
      <c r="F192" s="37"/>
    </row>
    <row r="193" spans="1:6" x14ac:dyDescent="0.35">
      <c r="A193" s="33"/>
      <c r="B193" s="34"/>
      <c r="C193" s="34"/>
      <c r="D193" s="34"/>
      <c r="E193" s="69"/>
      <c r="F193" s="37"/>
    </row>
    <row r="194" spans="1:6" x14ac:dyDescent="0.35">
      <c r="A194" s="33"/>
      <c r="B194" s="34"/>
      <c r="C194" s="34"/>
      <c r="D194" s="34"/>
      <c r="E194" s="69"/>
      <c r="F194" s="37"/>
    </row>
    <row r="195" spans="1:6" x14ac:dyDescent="0.35">
      <c r="A195" s="33"/>
      <c r="B195" s="34"/>
      <c r="C195" s="34"/>
      <c r="D195" s="34"/>
      <c r="E195" s="69"/>
      <c r="F195" s="37"/>
    </row>
    <row r="196" spans="1:6" x14ac:dyDescent="0.35">
      <c r="A196" s="33"/>
      <c r="B196" s="34"/>
      <c r="C196" s="34"/>
      <c r="D196" s="34"/>
      <c r="E196" s="69"/>
      <c r="F196" s="37"/>
    </row>
    <row r="197" spans="1:6" x14ac:dyDescent="0.35">
      <c r="A197" s="33"/>
      <c r="B197" s="34"/>
      <c r="C197" s="34"/>
      <c r="D197" s="34"/>
      <c r="E197" s="69"/>
      <c r="F197" s="37"/>
    </row>
    <row r="198" spans="1:6" x14ac:dyDescent="0.35">
      <c r="A198" s="33"/>
      <c r="B198" s="34"/>
      <c r="C198" s="34"/>
      <c r="D198" s="34"/>
      <c r="E198" s="69"/>
      <c r="F198" s="37"/>
    </row>
    <row r="199" spans="1:6" x14ac:dyDescent="0.35">
      <c r="A199" s="33"/>
      <c r="B199" s="34"/>
      <c r="C199" s="34"/>
      <c r="D199" s="34"/>
      <c r="E199" s="69"/>
      <c r="F199" s="37"/>
    </row>
    <row r="200" spans="1:6" x14ac:dyDescent="0.35">
      <c r="A200" s="33"/>
      <c r="B200" s="34"/>
      <c r="C200" s="34"/>
      <c r="D200" s="34"/>
      <c r="E200" s="69"/>
      <c r="F200" s="37"/>
    </row>
    <row r="201" spans="1:6" x14ac:dyDescent="0.35">
      <c r="A201" s="33"/>
      <c r="B201" s="34"/>
      <c r="C201" s="34"/>
      <c r="D201" s="34"/>
      <c r="E201" s="69"/>
      <c r="F201" s="37"/>
    </row>
    <row r="202" spans="1:6" x14ac:dyDescent="0.35">
      <c r="A202" s="33"/>
      <c r="B202" s="34"/>
      <c r="C202" s="34"/>
      <c r="D202" s="34"/>
      <c r="E202" s="69"/>
      <c r="F202" s="37"/>
    </row>
    <row r="203" spans="1:6" x14ac:dyDescent="0.35">
      <c r="A203" s="33"/>
      <c r="B203" s="34"/>
      <c r="C203" s="34"/>
      <c r="D203" s="34"/>
      <c r="E203" s="69"/>
      <c r="F203" s="37"/>
    </row>
    <row r="204" spans="1:6" x14ac:dyDescent="0.35">
      <c r="A204" s="33"/>
      <c r="B204" s="34"/>
      <c r="C204" s="34"/>
      <c r="D204" s="34"/>
      <c r="E204" s="69"/>
      <c r="F204" s="37"/>
    </row>
    <row r="205" spans="1:6" x14ac:dyDescent="0.35">
      <c r="A205" s="33"/>
      <c r="B205" s="34"/>
      <c r="C205" s="34"/>
      <c r="D205" s="34"/>
      <c r="E205" s="69"/>
      <c r="F205" s="37"/>
    </row>
    <row r="206" spans="1:6" x14ac:dyDescent="0.35">
      <c r="A206" s="33"/>
      <c r="B206" s="34"/>
      <c r="C206" s="34"/>
      <c r="D206" s="34"/>
      <c r="E206" s="69"/>
      <c r="F206" s="37"/>
    </row>
    <row r="207" spans="1:6" x14ac:dyDescent="0.35">
      <c r="A207" s="33"/>
      <c r="B207" s="34"/>
      <c r="C207" s="34"/>
      <c r="D207" s="34"/>
      <c r="E207" s="69"/>
      <c r="F207" s="37"/>
    </row>
    <row r="208" spans="1:6" x14ac:dyDescent="0.35">
      <c r="A208" s="33"/>
      <c r="B208" s="34"/>
      <c r="C208" s="34"/>
      <c r="D208" s="34"/>
      <c r="E208" s="69"/>
      <c r="F208" s="37"/>
    </row>
    <row r="209" spans="1:6" x14ac:dyDescent="0.35">
      <c r="A209" s="33"/>
      <c r="B209" s="34"/>
      <c r="C209" s="34"/>
      <c r="D209" s="34"/>
      <c r="E209" s="69"/>
      <c r="F209" s="37"/>
    </row>
    <row r="210" spans="1:6" x14ac:dyDescent="0.35">
      <c r="A210" s="33"/>
      <c r="B210" s="34"/>
      <c r="C210" s="34"/>
      <c r="D210" s="34"/>
      <c r="E210" s="69"/>
      <c r="F210" s="37"/>
    </row>
    <row r="211" spans="1:6" x14ac:dyDescent="0.35">
      <c r="A211" s="33"/>
      <c r="B211" s="34"/>
      <c r="C211" s="34"/>
      <c r="D211" s="34"/>
      <c r="E211" s="69"/>
      <c r="F211" s="37"/>
    </row>
    <row r="212" spans="1:6" x14ac:dyDescent="0.35">
      <c r="A212" s="33"/>
      <c r="B212" s="34"/>
      <c r="C212" s="34"/>
      <c r="D212" s="34"/>
      <c r="E212" s="69"/>
      <c r="F212" s="37"/>
    </row>
    <row r="213" spans="1:6" x14ac:dyDescent="0.35">
      <c r="A213" s="33"/>
      <c r="B213" s="34"/>
      <c r="C213" s="34"/>
      <c r="D213" s="34"/>
      <c r="E213" s="69"/>
      <c r="F213" s="37"/>
    </row>
    <row r="214" spans="1:6" x14ac:dyDescent="0.35">
      <c r="A214" s="33"/>
      <c r="B214" s="34"/>
      <c r="C214" s="34"/>
      <c r="D214" s="34"/>
      <c r="E214" s="69"/>
      <c r="F214" s="37"/>
    </row>
    <row r="215" spans="1:6" x14ac:dyDescent="0.35">
      <c r="A215" s="33"/>
      <c r="B215" s="34"/>
      <c r="C215" s="34"/>
      <c r="D215" s="34"/>
      <c r="E215" s="69"/>
      <c r="F215" s="37"/>
    </row>
    <row r="216" spans="1:6" x14ac:dyDescent="0.35">
      <c r="A216" s="33"/>
      <c r="B216" s="34"/>
      <c r="C216" s="34"/>
      <c r="D216" s="34"/>
      <c r="E216" s="69"/>
      <c r="F216" s="37"/>
    </row>
    <row r="217" spans="1:6" x14ac:dyDescent="0.35">
      <c r="A217" s="33"/>
      <c r="B217" s="34"/>
      <c r="C217" s="34"/>
      <c r="D217" s="34"/>
      <c r="E217" s="69"/>
      <c r="F217" s="37"/>
    </row>
    <row r="218" spans="1:6" x14ac:dyDescent="0.35">
      <c r="A218" s="33"/>
      <c r="B218" s="34"/>
      <c r="C218" s="34"/>
      <c r="D218" s="34"/>
      <c r="E218" s="69"/>
      <c r="F218" s="37"/>
    </row>
    <row r="219" spans="1:6" x14ac:dyDescent="0.35">
      <c r="A219" s="33"/>
      <c r="B219" s="34"/>
      <c r="C219" s="34"/>
      <c r="D219" s="34"/>
      <c r="E219" s="69"/>
      <c r="F219" s="37"/>
    </row>
    <row r="220" spans="1:6" x14ac:dyDescent="0.35">
      <c r="A220" s="33"/>
      <c r="B220" s="34"/>
      <c r="C220" s="34"/>
      <c r="D220" s="34"/>
      <c r="E220" s="69"/>
      <c r="F220" s="37"/>
    </row>
    <row r="221" spans="1:6" x14ac:dyDescent="0.35">
      <c r="A221" s="33"/>
      <c r="B221" s="34"/>
      <c r="C221" s="34"/>
      <c r="D221" s="34"/>
      <c r="E221" s="69"/>
      <c r="F221" s="37"/>
    </row>
    <row r="222" spans="1:6" x14ac:dyDescent="0.35">
      <c r="A222" s="33"/>
      <c r="B222" s="34"/>
      <c r="C222" s="34"/>
      <c r="D222" s="34"/>
      <c r="E222" s="69"/>
      <c r="F222" s="37"/>
    </row>
    <row r="223" spans="1:6" x14ac:dyDescent="0.35">
      <c r="A223" s="33"/>
      <c r="B223" s="34"/>
      <c r="C223" s="34"/>
      <c r="D223" s="34"/>
      <c r="E223" s="69"/>
      <c r="F223" s="37"/>
    </row>
    <row r="224" spans="1:6" x14ac:dyDescent="0.35">
      <c r="A224" s="33"/>
      <c r="B224" s="34"/>
      <c r="C224" s="34"/>
      <c r="D224" s="34"/>
      <c r="E224" s="69"/>
      <c r="F224" s="37"/>
    </row>
    <row r="225" spans="1:6" x14ac:dyDescent="0.35">
      <c r="A225" s="33"/>
      <c r="B225" s="34"/>
      <c r="C225" s="34"/>
      <c r="D225" s="34"/>
      <c r="E225" s="69"/>
      <c r="F225" s="37"/>
    </row>
    <row r="226" spans="1:6" x14ac:dyDescent="0.35">
      <c r="A226" s="33"/>
      <c r="B226" s="34"/>
      <c r="C226" s="34"/>
      <c r="D226" s="34"/>
      <c r="E226" s="69"/>
      <c r="F226" s="37"/>
    </row>
    <row r="227" spans="1:6" x14ac:dyDescent="0.35">
      <c r="A227" s="33"/>
      <c r="B227" s="34"/>
      <c r="C227" s="34"/>
      <c r="D227" s="34"/>
      <c r="E227" s="69"/>
      <c r="F227" s="37"/>
    </row>
    <row r="228" spans="1:6" x14ac:dyDescent="0.35">
      <c r="A228" s="33"/>
      <c r="B228" s="34"/>
      <c r="C228" s="34"/>
      <c r="D228" s="34"/>
      <c r="E228" s="69"/>
      <c r="F228" s="37"/>
    </row>
    <row r="229" spans="1:6" x14ac:dyDescent="0.35">
      <c r="A229" s="33"/>
      <c r="B229" s="34"/>
      <c r="C229" s="34"/>
      <c r="D229" s="34"/>
      <c r="E229" s="69"/>
      <c r="F229" s="37"/>
    </row>
    <row r="230" spans="1:6" x14ac:dyDescent="0.35">
      <c r="A230" s="33"/>
      <c r="B230" s="34"/>
      <c r="C230" s="34"/>
      <c r="D230" s="34"/>
      <c r="E230" s="69"/>
      <c r="F230" s="37"/>
    </row>
    <row r="231" spans="1:6" x14ac:dyDescent="0.35">
      <c r="A231" s="33"/>
      <c r="B231" s="34"/>
      <c r="C231" s="34"/>
      <c r="D231" s="34"/>
      <c r="E231" s="69"/>
      <c r="F231" s="37"/>
    </row>
    <row r="232" spans="1:6" x14ac:dyDescent="0.35">
      <c r="A232" s="33"/>
      <c r="B232" s="34"/>
      <c r="C232" s="34"/>
      <c r="D232" s="34"/>
      <c r="E232" s="69"/>
      <c r="F232" s="37"/>
    </row>
    <row r="233" spans="1:6" x14ac:dyDescent="0.35">
      <c r="A233" s="33"/>
      <c r="B233" s="34"/>
      <c r="C233" s="34"/>
      <c r="D233" s="34"/>
      <c r="E233" s="69"/>
      <c r="F233" s="37"/>
    </row>
    <row r="234" spans="1:6" x14ac:dyDescent="0.35">
      <c r="A234" s="33"/>
      <c r="B234" s="34"/>
      <c r="C234" s="34"/>
      <c r="D234" s="34"/>
      <c r="E234" s="69"/>
      <c r="F234" s="37"/>
    </row>
    <row r="235" spans="1:6" x14ac:dyDescent="0.35">
      <c r="A235" s="33"/>
      <c r="B235" s="34"/>
      <c r="C235" s="34"/>
      <c r="D235" s="34"/>
      <c r="E235" s="69"/>
      <c r="F235" s="37"/>
    </row>
    <row r="236" spans="1:6" x14ac:dyDescent="0.35">
      <c r="A236" s="33"/>
      <c r="B236" s="34"/>
      <c r="C236" s="34"/>
      <c r="D236" s="34"/>
      <c r="E236" s="69"/>
      <c r="F236" s="37"/>
    </row>
    <row r="237" spans="1:6" x14ac:dyDescent="0.35">
      <c r="A237" s="33"/>
      <c r="B237" s="34"/>
      <c r="C237" s="34"/>
      <c r="D237" s="34"/>
      <c r="E237" s="69"/>
      <c r="F237" s="37"/>
    </row>
    <row r="238" spans="1:6" x14ac:dyDescent="0.35">
      <c r="A238" s="33"/>
      <c r="B238" s="34"/>
      <c r="C238" s="34"/>
      <c r="D238" s="34"/>
      <c r="E238" s="69"/>
      <c r="F238" s="37"/>
    </row>
    <row r="239" spans="1:6" x14ac:dyDescent="0.35">
      <c r="A239" s="33"/>
      <c r="B239" s="34"/>
      <c r="C239" s="34"/>
      <c r="D239" s="34"/>
      <c r="E239" s="69"/>
      <c r="F239" s="37"/>
    </row>
    <row r="240" spans="1:6" x14ac:dyDescent="0.35">
      <c r="A240" s="33"/>
      <c r="B240" s="34"/>
      <c r="C240" s="34"/>
      <c r="D240" s="34"/>
      <c r="E240" s="69"/>
      <c r="F240" s="37"/>
    </row>
    <row r="241" spans="1:6" x14ac:dyDescent="0.35">
      <c r="A241" s="33"/>
      <c r="B241" s="34"/>
      <c r="C241" s="34"/>
      <c r="D241" s="34"/>
      <c r="E241" s="69"/>
      <c r="F241" s="37"/>
    </row>
    <row r="242" spans="1:6" x14ac:dyDescent="0.35">
      <c r="A242" s="33"/>
      <c r="B242" s="34"/>
      <c r="C242" s="34"/>
      <c r="D242" s="34"/>
      <c r="E242" s="69"/>
      <c r="F242" s="37"/>
    </row>
    <row r="243" spans="1:6" x14ac:dyDescent="0.35">
      <c r="A243" s="33"/>
      <c r="B243" s="34"/>
      <c r="C243" s="34"/>
      <c r="D243" s="34"/>
      <c r="E243" s="69"/>
      <c r="F243" s="37"/>
    </row>
    <row r="244" spans="1:6" x14ac:dyDescent="0.35">
      <c r="A244" s="33"/>
      <c r="B244" s="34"/>
      <c r="C244" s="34"/>
      <c r="D244" s="34"/>
      <c r="E244" s="69"/>
      <c r="F244" s="37"/>
    </row>
    <row r="245" spans="1:6" x14ac:dyDescent="0.35">
      <c r="A245" s="33"/>
      <c r="B245" s="34"/>
      <c r="C245" s="34"/>
      <c r="D245" s="34"/>
      <c r="E245" s="69"/>
      <c r="F245" s="37"/>
    </row>
    <row r="246" spans="1:6" x14ac:dyDescent="0.35">
      <c r="A246" s="33"/>
      <c r="B246" s="34"/>
      <c r="C246" s="34"/>
      <c r="D246" s="34"/>
      <c r="E246" s="69"/>
      <c r="F246" s="37"/>
    </row>
    <row r="247" spans="1:6" x14ac:dyDescent="0.35">
      <c r="A247" s="33"/>
      <c r="B247" s="34"/>
      <c r="C247" s="34"/>
      <c r="D247" s="34"/>
      <c r="E247" s="69"/>
      <c r="F247" s="37"/>
    </row>
    <row r="248" spans="1:6" x14ac:dyDescent="0.35">
      <c r="A248" s="33"/>
      <c r="B248" s="34"/>
      <c r="C248" s="34"/>
      <c r="D248" s="34"/>
      <c r="E248" s="69"/>
      <c r="F248" s="37"/>
    </row>
    <row r="249" spans="1:6" x14ac:dyDescent="0.35">
      <c r="A249" s="33"/>
      <c r="B249" s="34"/>
      <c r="C249" s="34"/>
      <c r="D249" s="34"/>
      <c r="E249" s="69"/>
      <c r="F249" s="37"/>
    </row>
    <row r="250" spans="1:6" x14ac:dyDescent="0.35">
      <c r="A250" s="33"/>
      <c r="B250" s="34"/>
      <c r="C250" s="34"/>
      <c r="D250" s="34"/>
      <c r="E250" s="69"/>
      <c r="F250" s="37"/>
    </row>
    <row r="251" spans="1:6" x14ac:dyDescent="0.35">
      <c r="A251" s="33"/>
      <c r="B251" s="34"/>
      <c r="C251" s="34"/>
      <c r="D251" s="34"/>
      <c r="E251" s="69"/>
      <c r="F251" s="37"/>
    </row>
    <row r="252" spans="1:6" x14ac:dyDescent="0.35">
      <c r="A252" s="33"/>
      <c r="B252" s="34"/>
      <c r="C252" s="34"/>
      <c r="D252" s="34"/>
      <c r="E252" s="69"/>
      <c r="F252" s="37"/>
    </row>
    <row r="253" spans="1:6" x14ac:dyDescent="0.35">
      <c r="A253" s="33"/>
      <c r="B253" s="34"/>
      <c r="C253" s="34"/>
      <c r="D253" s="34"/>
      <c r="E253" s="69"/>
      <c r="F253" s="37"/>
    </row>
    <row r="254" spans="1:6" x14ac:dyDescent="0.35">
      <c r="A254" s="33"/>
      <c r="B254" s="34"/>
      <c r="C254" s="34"/>
      <c r="D254" s="34"/>
      <c r="E254" s="69"/>
      <c r="F254" s="37"/>
    </row>
    <row r="255" spans="1:6" x14ac:dyDescent="0.35">
      <c r="A255" s="33"/>
      <c r="B255" s="34"/>
      <c r="C255" s="34"/>
      <c r="D255" s="34"/>
      <c r="E255" s="69"/>
      <c r="F255" s="37"/>
    </row>
    <row r="256" spans="1:6" x14ac:dyDescent="0.35">
      <c r="A256" s="33"/>
      <c r="B256" s="34"/>
      <c r="C256" s="34"/>
      <c r="D256" s="34"/>
      <c r="E256" s="69"/>
      <c r="F256" s="37"/>
    </row>
    <row r="257" spans="1:6" x14ac:dyDescent="0.35">
      <c r="A257" s="33"/>
      <c r="B257" s="34"/>
      <c r="C257" s="34"/>
      <c r="D257" s="34"/>
      <c r="E257" s="69"/>
      <c r="F257" s="37"/>
    </row>
    <row r="258" spans="1:6" x14ac:dyDescent="0.35">
      <c r="A258" s="33"/>
      <c r="B258" s="34"/>
      <c r="C258" s="34"/>
      <c r="D258" s="34"/>
      <c r="E258" s="69"/>
      <c r="F258" s="37"/>
    </row>
    <row r="259" spans="1:6" x14ac:dyDescent="0.35">
      <c r="A259" s="33"/>
      <c r="B259" s="34"/>
      <c r="C259" s="34"/>
      <c r="D259" s="34"/>
      <c r="E259" s="69"/>
      <c r="F259" s="37"/>
    </row>
    <row r="260" spans="1:6" x14ac:dyDescent="0.35">
      <c r="A260" s="33"/>
      <c r="B260" s="34"/>
      <c r="C260" s="34"/>
      <c r="D260" s="34"/>
      <c r="E260" s="69"/>
      <c r="F260" s="37"/>
    </row>
    <row r="261" spans="1:6" x14ac:dyDescent="0.35">
      <c r="A261" s="33"/>
      <c r="B261" s="34"/>
      <c r="C261" s="34"/>
      <c r="D261" s="34"/>
      <c r="E261" s="69"/>
      <c r="F261" s="37"/>
    </row>
    <row r="262" spans="1:6" x14ac:dyDescent="0.35">
      <c r="A262" s="33"/>
      <c r="B262" s="34"/>
      <c r="C262" s="34"/>
      <c r="D262" s="34"/>
      <c r="E262" s="69"/>
      <c r="F262" s="37"/>
    </row>
    <row r="263" spans="1:6" x14ac:dyDescent="0.35">
      <c r="A263" s="33"/>
      <c r="B263" s="34"/>
      <c r="C263" s="34"/>
      <c r="D263" s="34"/>
      <c r="E263" s="69"/>
      <c r="F263" s="37"/>
    </row>
    <row r="264" spans="1:6" x14ac:dyDescent="0.35">
      <c r="A264" s="33"/>
      <c r="B264" s="34"/>
      <c r="C264" s="34"/>
      <c r="D264" s="34"/>
      <c r="E264" s="69"/>
      <c r="F264" s="37"/>
    </row>
    <row r="265" spans="1:6" x14ac:dyDescent="0.35">
      <c r="A265" s="33"/>
      <c r="B265" s="34"/>
      <c r="C265" s="34"/>
      <c r="D265" s="34"/>
      <c r="E265" s="69"/>
      <c r="F265" s="37"/>
    </row>
    <row r="266" spans="1:6" x14ac:dyDescent="0.35">
      <c r="A266" s="33"/>
      <c r="B266" s="34"/>
      <c r="C266" s="34"/>
      <c r="D266" s="34"/>
      <c r="E266" s="69"/>
      <c r="F266" s="37"/>
    </row>
    <row r="267" spans="1:6" x14ac:dyDescent="0.35">
      <c r="A267" s="33"/>
      <c r="B267" s="34"/>
      <c r="C267" s="34"/>
      <c r="D267" s="34"/>
      <c r="E267" s="69"/>
      <c r="F267" s="37"/>
    </row>
    <row r="268" spans="1:6" x14ac:dyDescent="0.35">
      <c r="A268" s="33"/>
      <c r="B268" s="34"/>
      <c r="C268" s="34"/>
      <c r="D268" s="34"/>
      <c r="E268" s="69"/>
      <c r="F268" s="37"/>
    </row>
    <row r="269" spans="1:6" x14ac:dyDescent="0.35">
      <c r="A269" s="33"/>
      <c r="B269" s="34"/>
      <c r="C269" s="34"/>
      <c r="D269" s="34"/>
      <c r="E269" s="69"/>
      <c r="F269" s="37"/>
    </row>
    <row r="270" spans="1:6" x14ac:dyDescent="0.35">
      <c r="A270" s="33"/>
      <c r="B270" s="34"/>
      <c r="C270" s="34"/>
      <c r="D270" s="34"/>
      <c r="E270" s="69"/>
      <c r="F270" s="37"/>
    </row>
    <row r="271" spans="1:6" x14ac:dyDescent="0.35">
      <c r="A271" s="33"/>
      <c r="B271" s="34"/>
      <c r="C271" s="34"/>
      <c r="D271" s="34"/>
      <c r="E271" s="69"/>
      <c r="F271" s="37"/>
    </row>
    <row r="272" spans="1:6" x14ac:dyDescent="0.35">
      <c r="A272" s="33"/>
      <c r="B272" s="34"/>
      <c r="C272" s="34"/>
      <c r="D272" s="34"/>
      <c r="E272" s="69"/>
      <c r="F272" s="37"/>
    </row>
    <row r="273" spans="1:6" x14ac:dyDescent="0.35">
      <c r="A273" s="33"/>
      <c r="B273" s="34"/>
      <c r="C273" s="34"/>
      <c r="D273" s="34"/>
      <c r="E273" s="69"/>
      <c r="F273" s="37"/>
    </row>
    <row r="274" spans="1:6" x14ac:dyDescent="0.35">
      <c r="A274" s="33"/>
      <c r="B274" s="34"/>
      <c r="C274" s="34"/>
      <c r="D274" s="34"/>
      <c r="E274" s="69"/>
      <c r="F274" s="37"/>
    </row>
    <row r="275" spans="1:6" x14ac:dyDescent="0.35">
      <c r="A275" s="33"/>
      <c r="B275" s="34"/>
      <c r="C275" s="34"/>
      <c r="D275" s="34"/>
      <c r="E275" s="69"/>
      <c r="F275" s="37"/>
    </row>
    <row r="276" spans="1:6" x14ac:dyDescent="0.35">
      <c r="A276" s="33"/>
      <c r="B276" s="34"/>
      <c r="C276" s="34"/>
      <c r="D276" s="34"/>
      <c r="E276" s="69"/>
      <c r="F276" s="37"/>
    </row>
    <row r="277" spans="1:6" x14ac:dyDescent="0.35">
      <c r="A277" s="33"/>
      <c r="B277" s="34"/>
      <c r="C277" s="34"/>
      <c r="D277" s="34"/>
      <c r="E277" s="69"/>
      <c r="F277" s="37"/>
    </row>
    <row r="278" spans="1:6" x14ac:dyDescent="0.35">
      <c r="A278" s="33"/>
      <c r="B278" s="34"/>
      <c r="C278" s="34"/>
      <c r="D278" s="34"/>
      <c r="E278" s="69"/>
      <c r="F278" s="37"/>
    </row>
    <row r="279" spans="1:6" x14ac:dyDescent="0.35">
      <c r="A279" s="33"/>
      <c r="B279" s="34"/>
      <c r="C279" s="34"/>
      <c r="D279" s="34"/>
      <c r="E279" s="69"/>
      <c r="F279" s="37"/>
    </row>
    <row r="280" spans="1:6" x14ac:dyDescent="0.35">
      <c r="A280" s="33"/>
      <c r="B280" s="34"/>
      <c r="C280" s="34"/>
      <c r="D280" s="34"/>
      <c r="E280" s="69"/>
      <c r="F280" s="37"/>
    </row>
    <row r="281" spans="1:6" x14ac:dyDescent="0.35">
      <c r="A281" s="33"/>
      <c r="B281" s="34"/>
      <c r="C281" s="34"/>
      <c r="D281" s="34"/>
      <c r="E281" s="69"/>
      <c r="F281" s="37"/>
    </row>
    <row r="282" spans="1:6" x14ac:dyDescent="0.35">
      <c r="A282" s="33"/>
      <c r="B282" s="34"/>
      <c r="C282" s="34"/>
      <c r="D282" s="34"/>
      <c r="E282" s="69"/>
      <c r="F282" s="37"/>
    </row>
    <row r="283" spans="1:6" x14ac:dyDescent="0.35">
      <c r="A283" s="33"/>
      <c r="B283" s="34"/>
      <c r="C283" s="34"/>
      <c r="D283" s="34"/>
      <c r="E283" s="69"/>
      <c r="F283" s="37"/>
    </row>
    <row r="284" spans="1:6" x14ac:dyDescent="0.35">
      <c r="A284" s="33"/>
      <c r="B284" s="34"/>
      <c r="C284" s="34"/>
      <c r="D284" s="34"/>
      <c r="E284" s="69"/>
      <c r="F284" s="37"/>
    </row>
    <row r="285" spans="1:6" x14ac:dyDescent="0.35">
      <c r="A285" s="33"/>
      <c r="B285" s="34"/>
      <c r="C285" s="34"/>
      <c r="D285" s="34"/>
      <c r="E285" s="69"/>
      <c r="F285" s="37"/>
    </row>
    <row r="286" spans="1:6" x14ac:dyDescent="0.35">
      <c r="A286" s="33"/>
      <c r="B286" s="34"/>
      <c r="C286" s="34"/>
      <c r="D286" s="34"/>
      <c r="E286" s="69"/>
      <c r="F286" s="37"/>
    </row>
    <row r="287" spans="1:6" x14ac:dyDescent="0.35">
      <c r="A287" s="33"/>
      <c r="B287" s="34"/>
      <c r="C287" s="34"/>
      <c r="D287" s="34"/>
      <c r="E287" s="69"/>
      <c r="F287" s="37"/>
    </row>
    <row r="288" spans="1:6" x14ac:dyDescent="0.35">
      <c r="A288" s="33"/>
      <c r="B288" s="34"/>
      <c r="C288" s="34"/>
      <c r="D288" s="34"/>
      <c r="E288" s="69"/>
      <c r="F288" s="37"/>
    </row>
    <row r="289" spans="1:6" x14ac:dyDescent="0.35">
      <c r="A289" s="33"/>
      <c r="B289" s="34"/>
      <c r="C289" s="34"/>
      <c r="D289" s="34"/>
      <c r="E289" s="69"/>
      <c r="F289" s="37"/>
    </row>
    <row r="290" spans="1:6" x14ac:dyDescent="0.35">
      <c r="A290" s="33"/>
      <c r="B290" s="34"/>
      <c r="C290" s="34"/>
      <c r="D290" s="34"/>
      <c r="E290" s="69"/>
      <c r="F290" s="37"/>
    </row>
    <row r="291" spans="1:6" x14ac:dyDescent="0.35">
      <c r="A291" s="33"/>
      <c r="B291" s="34"/>
      <c r="C291" s="34"/>
      <c r="D291" s="34"/>
      <c r="E291" s="69"/>
      <c r="F291" s="37"/>
    </row>
    <row r="292" spans="1:6" x14ac:dyDescent="0.35">
      <c r="A292" s="33"/>
      <c r="B292" s="34"/>
      <c r="C292" s="34"/>
      <c r="D292" s="34"/>
      <c r="E292" s="69"/>
      <c r="F292" s="37"/>
    </row>
    <row r="293" spans="1:6" x14ac:dyDescent="0.35">
      <c r="A293" s="33"/>
      <c r="B293" s="34"/>
      <c r="C293" s="34"/>
      <c r="D293" s="34"/>
      <c r="E293" s="69"/>
      <c r="F293" s="37"/>
    </row>
    <row r="294" spans="1:6" x14ac:dyDescent="0.35">
      <c r="A294" s="33"/>
      <c r="B294" s="34"/>
      <c r="C294" s="34"/>
      <c r="D294" s="34"/>
      <c r="E294" s="69"/>
      <c r="F294" s="37"/>
    </row>
    <row r="295" spans="1:6" x14ac:dyDescent="0.35">
      <c r="A295" s="33"/>
      <c r="B295" s="34"/>
      <c r="C295" s="34"/>
      <c r="D295" s="34"/>
      <c r="E295" s="69"/>
      <c r="F295" s="37"/>
    </row>
    <row r="296" spans="1:6" x14ac:dyDescent="0.35">
      <c r="A296" s="33"/>
      <c r="B296" s="34"/>
      <c r="C296" s="34"/>
      <c r="D296" s="34"/>
      <c r="E296" s="69"/>
      <c r="F296" s="37"/>
    </row>
    <row r="297" spans="1:6" x14ac:dyDescent="0.35">
      <c r="A297" s="33"/>
      <c r="B297" s="34"/>
      <c r="C297" s="34"/>
      <c r="D297" s="34"/>
      <c r="E297" s="69"/>
      <c r="F297" s="37"/>
    </row>
    <row r="298" spans="1:6" x14ac:dyDescent="0.35">
      <c r="A298" s="33"/>
      <c r="B298" s="34"/>
      <c r="C298" s="34"/>
      <c r="D298" s="34"/>
      <c r="E298" s="69"/>
      <c r="F298" s="37"/>
    </row>
    <row r="299" spans="1:6" x14ac:dyDescent="0.35">
      <c r="A299" s="33"/>
      <c r="B299" s="34"/>
      <c r="C299" s="34"/>
      <c r="D299" s="34"/>
      <c r="E299" s="69"/>
      <c r="F299" s="37"/>
    </row>
    <row r="300" spans="1:6" x14ac:dyDescent="0.35">
      <c r="A300" s="33"/>
      <c r="B300" s="34"/>
      <c r="C300" s="34"/>
      <c r="D300" s="34"/>
      <c r="E300" s="69"/>
      <c r="F300" s="37"/>
    </row>
    <row r="301" spans="1:6" x14ac:dyDescent="0.35">
      <c r="A301" s="33"/>
      <c r="B301" s="34"/>
      <c r="C301" s="34"/>
      <c r="D301" s="34"/>
      <c r="E301" s="69"/>
      <c r="F301" s="37"/>
    </row>
    <row r="302" spans="1:6" x14ac:dyDescent="0.35">
      <c r="A302" s="33"/>
      <c r="B302" s="34"/>
      <c r="C302" s="34"/>
      <c r="D302" s="34"/>
      <c r="E302" s="69"/>
      <c r="F302" s="37"/>
    </row>
    <row r="303" spans="1:6" x14ac:dyDescent="0.35">
      <c r="A303" s="33"/>
      <c r="B303" s="34"/>
      <c r="C303" s="34"/>
      <c r="D303" s="34"/>
      <c r="E303" s="69"/>
      <c r="F303" s="37"/>
    </row>
    <row r="304" spans="1:6" x14ac:dyDescent="0.35">
      <c r="A304" s="33"/>
      <c r="B304" s="34"/>
      <c r="C304" s="34"/>
      <c r="D304" s="34"/>
      <c r="E304" s="69"/>
      <c r="F304" s="37"/>
    </row>
    <row r="305" spans="1:6" x14ac:dyDescent="0.35">
      <c r="A305" s="33"/>
      <c r="B305" s="34"/>
      <c r="C305" s="34"/>
      <c r="D305" s="34"/>
      <c r="E305" s="69"/>
      <c r="F305" s="37"/>
    </row>
    <row r="306" spans="1:6" x14ac:dyDescent="0.35">
      <c r="A306" s="33"/>
      <c r="B306" s="34"/>
      <c r="C306" s="34"/>
      <c r="D306" s="34"/>
      <c r="E306" s="69"/>
      <c r="F306" s="37"/>
    </row>
    <row r="307" spans="1:6" x14ac:dyDescent="0.35">
      <c r="A307" s="33"/>
      <c r="B307" s="34"/>
      <c r="C307" s="34"/>
      <c r="D307" s="34"/>
      <c r="E307" s="69"/>
      <c r="F307" s="37"/>
    </row>
    <row r="308" spans="1:6" x14ac:dyDescent="0.35">
      <c r="A308" s="33"/>
      <c r="B308" s="34"/>
      <c r="C308" s="34"/>
      <c r="D308" s="34"/>
      <c r="E308" s="69"/>
      <c r="F308" s="37"/>
    </row>
    <row r="309" spans="1:6" x14ac:dyDescent="0.35">
      <c r="A309" s="33"/>
      <c r="B309" s="34"/>
      <c r="C309" s="34"/>
      <c r="D309" s="34"/>
      <c r="E309" s="69"/>
      <c r="F309" s="37"/>
    </row>
    <row r="310" spans="1:6" x14ac:dyDescent="0.35">
      <c r="A310" s="33"/>
      <c r="B310" s="34"/>
      <c r="C310" s="34"/>
      <c r="D310" s="34"/>
      <c r="E310" s="69"/>
      <c r="F310" s="37"/>
    </row>
    <row r="311" spans="1:6" x14ac:dyDescent="0.35">
      <c r="A311" s="33"/>
      <c r="B311" s="34"/>
      <c r="C311" s="34"/>
      <c r="D311" s="34"/>
      <c r="E311" s="69"/>
      <c r="F311" s="37"/>
    </row>
    <row r="312" spans="1:6" x14ac:dyDescent="0.35">
      <c r="A312" s="33"/>
      <c r="B312" s="34"/>
      <c r="C312" s="34"/>
      <c r="D312" s="34"/>
      <c r="E312" s="69"/>
      <c r="F312" s="37"/>
    </row>
    <row r="313" spans="1:6" x14ac:dyDescent="0.35">
      <c r="A313" s="33"/>
      <c r="B313" s="34"/>
      <c r="C313" s="34"/>
      <c r="D313" s="34"/>
      <c r="E313" s="69"/>
      <c r="F313" s="37"/>
    </row>
    <row r="314" spans="1:6" x14ac:dyDescent="0.35">
      <c r="A314" s="33"/>
      <c r="B314" s="34"/>
      <c r="C314" s="34"/>
      <c r="D314" s="34"/>
      <c r="E314" s="69"/>
      <c r="F314" s="37"/>
    </row>
    <row r="315" spans="1:6" x14ac:dyDescent="0.35">
      <c r="A315" s="33"/>
      <c r="B315" s="34"/>
      <c r="C315" s="34"/>
      <c r="D315" s="34"/>
      <c r="E315" s="69"/>
      <c r="F315" s="37"/>
    </row>
    <row r="316" spans="1:6" x14ac:dyDescent="0.35">
      <c r="A316" s="33"/>
      <c r="B316" s="34"/>
      <c r="C316" s="34"/>
      <c r="D316" s="34"/>
      <c r="E316" s="69"/>
      <c r="F316" s="37"/>
    </row>
    <row r="317" spans="1:6" x14ac:dyDescent="0.35">
      <c r="A317" s="33"/>
      <c r="B317" s="34"/>
      <c r="C317" s="34"/>
      <c r="D317" s="34"/>
      <c r="E317" s="69"/>
      <c r="F317" s="37"/>
    </row>
    <row r="318" spans="1:6" x14ac:dyDescent="0.35">
      <c r="A318" s="33"/>
      <c r="B318" s="34"/>
      <c r="C318" s="34"/>
      <c r="D318" s="34"/>
      <c r="E318" s="69"/>
      <c r="F318" s="37"/>
    </row>
    <row r="319" spans="1:6" x14ac:dyDescent="0.35">
      <c r="A319" s="33"/>
      <c r="B319" s="34"/>
      <c r="C319" s="34"/>
      <c r="D319" s="34"/>
      <c r="E319" s="69"/>
      <c r="F319" s="37"/>
    </row>
    <row r="320" spans="1:6" x14ac:dyDescent="0.35">
      <c r="A320" s="33"/>
      <c r="B320" s="34"/>
      <c r="C320" s="34"/>
      <c r="D320" s="34"/>
      <c r="E320" s="69"/>
      <c r="F320" s="37"/>
    </row>
    <row r="321" spans="1:6" x14ac:dyDescent="0.35">
      <c r="A321" s="33"/>
      <c r="B321" s="34"/>
      <c r="C321" s="34"/>
      <c r="D321" s="34"/>
      <c r="E321" s="69"/>
      <c r="F321" s="37"/>
    </row>
    <row r="322" spans="1:6" x14ac:dyDescent="0.35">
      <c r="A322" s="33"/>
      <c r="B322" s="34"/>
      <c r="C322" s="34"/>
      <c r="D322" s="34"/>
      <c r="E322" s="69"/>
      <c r="F322" s="37"/>
    </row>
    <row r="323" spans="1:6" x14ac:dyDescent="0.35">
      <c r="A323" s="33"/>
      <c r="B323" s="34"/>
      <c r="C323" s="34"/>
      <c r="D323" s="34"/>
      <c r="E323" s="69"/>
      <c r="F323" s="37"/>
    </row>
    <row r="324" spans="1:6" x14ac:dyDescent="0.35">
      <c r="A324" s="33"/>
      <c r="B324" s="34"/>
      <c r="C324" s="34"/>
      <c r="D324" s="34"/>
      <c r="E324" s="69"/>
      <c r="F324" s="37"/>
    </row>
    <row r="325" spans="1:6" x14ac:dyDescent="0.35">
      <c r="A325" s="33"/>
      <c r="B325" s="34"/>
      <c r="C325" s="34"/>
      <c r="D325" s="34"/>
      <c r="E325" s="69"/>
      <c r="F325" s="37"/>
    </row>
    <row r="326" spans="1:6" x14ac:dyDescent="0.35">
      <c r="A326" s="33"/>
      <c r="B326" s="34"/>
      <c r="C326" s="34"/>
      <c r="D326" s="34"/>
      <c r="E326" s="69"/>
      <c r="F326" s="37"/>
    </row>
    <row r="327" spans="1:6" x14ac:dyDescent="0.35">
      <c r="A327" s="33"/>
      <c r="B327" s="34"/>
      <c r="C327" s="34"/>
      <c r="D327" s="34"/>
      <c r="E327" s="69"/>
      <c r="F327" s="37"/>
    </row>
    <row r="328" spans="1:6" x14ac:dyDescent="0.35">
      <c r="A328" s="33"/>
      <c r="B328" s="34"/>
      <c r="C328" s="34"/>
      <c r="D328" s="34"/>
      <c r="E328" s="69"/>
      <c r="F328" s="37"/>
    </row>
    <row r="329" spans="1:6" x14ac:dyDescent="0.35">
      <c r="A329" s="33"/>
      <c r="B329" s="34"/>
      <c r="C329" s="34"/>
      <c r="D329" s="34"/>
      <c r="E329" s="69"/>
      <c r="F329" s="37"/>
    </row>
    <row r="330" spans="1:6" x14ac:dyDescent="0.35">
      <c r="A330" s="33"/>
      <c r="B330" s="34"/>
      <c r="C330" s="34"/>
      <c r="D330" s="34"/>
      <c r="E330" s="69"/>
      <c r="F330" s="37"/>
    </row>
    <row r="331" spans="1:6" x14ac:dyDescent="0.35">
      <c r="A331" s="33"/>
      <c r="B331" s="34"/>
      <c r="C331" s="34"/>
      <c r="D331" s="34"/>
      <c r="E331" s="69"/>
      <c r="F331" s="37"/>
    </row>
    <row r="332" spans="1:6" x14ac:dyDescent="0.35">
      <c r="A332" s="33"/>
      <c r="B332" s="34"/>
      <c r="C332" s="34"/>
      <c r="D332" s="34"/>
      <c r="E332" s="69"/>
      <c r="F332" s="37"/>
    </row>
    <row r="333" spans="1:6" x14ac:dyDescent="0.35">
      <c r="A333" s="33"/>
      <c r="B333" s="34"/>
      <c r="C333" s="34"/>
      <c r="D333" s="34"/>
      <c r="E333" s="69"/>
      <c r="F333" s="37"/>
    </row>
    <row r="334" spans="1:6" x14ac:dyDescent="0.35">
      <c r="A334" s="33"/>
      <c r="B334" s="34"/>
      <c r="C334" s="34"/>
      <c r="D334" s="34"/>
      <c r="E334" s="69"/>
      <c r="F334" s="37"/>
    </row>
    <row r="335" spans="1:6" x14ac:dyDescent="0.35">
      <c r="A335" s="33"/>
      <c r="B335" s="34"/>
      <c r="C335" s="34"/>
      <c r="D335" s="34"/>
      <c r="E335" s="69"/>
      <c r="F335" s="37"/>
    </row>
    <row r="336" spans="1:6" x14ac:dyDescent="0.35">
      <c r="A336" s="33"/>
      <c r="B336" s="34"/>
      <c r="C336" s="34"/>
      <c r="D336" s="34"/>
      <c r="E336" s="69"/>
      <c r="F336" s="37"/>
    </row>
    <row r="337" spans="1:6" x14ac:dyDescent="0.35">
      <c r="A337" s="33"/>
      <c r="B337" s="34"/>
      <c r="C337" s="34"/>
      <c r="D337" s="34"/>
      <c r="E337" s="69"/>
      <c r="F337" s="37"/>
    </row>
    <row r="338" spans="1:6" x14ac:dyDescent="0.35">
      <c r="A338" s="33"/>
      <c r="B338" s="34"/>
      <c r="C338" s="34"/>
      <c r="D338" s="34"/>
      <c r="E338" s="69"/>
      <c r="F338" s="37"/>
    </row>
    <row r="339" spans="1:6" x14ac:dyDescent="0.35">
      <c r="A339" s="33"/>
      <c r="B339" s="34"/>
      <c r="C339" s="34"/>
      <c r="D339" s="34"/>
      <c r="E339" s="69"/>
      <c r="F339" s="37"/>
    </row>
    <row r="340" spans="1:6" x14ac:dyDescent="0.35">
      <c r="A340" s="33"/>
      <c r="B340" s="34"/>
      <c r="C340" s="34"/>
      <c r="D340" s="34"/>
      <c r="E340" s="69"/>
      <c r="F340" s="37"/>
    </row>
    <row r="341" spans="1:6" x14ac:dyDescent="0.35">
      <c r="A341" s="33"/>
      <c r="B341" s="34"/>
      <c r="C341" s="34"/>
      <c r="D341" s="34"/>
      <c r="E341" s="69"/>
      <c r="F341" s="37"/>
    </row>
    <row r="342" spans="1:6" x14ac:dyDescent="0.35">
      <c r="A342" s="33"/>
      <c r="B342" s="34"/>
      <c r="C342" s="34"/>
      <c r="D342" s="34"/>
      <c r="E342" s="69"/>
      <c r="F342" s="37"/>
    </row>
    <row r="343" spans="1:6" x14ac:dyDescent="0.35">
      <c r="A343" s="33"/>
      <c r="B343" s="34"/>
      <c r="C343" s="34"/>
      <c r="D343" s="34"/>
      <c r="E343" s="69"/>
      <c r="F343" s="37"/>
    </row>
    <row r="344" spans="1:6" x14ac:dyDescent="0.35">
      <c r="A344" s="33"/>
      <c r="B344" s="34"/>
      <c r="C344" s="34"/>
      <c r="D344" s="34"/>
      <c r="E344" s="69"/>
      <c r="F344" s="37"/>
    </row>
    <row r="345" spans="1:6" x14ac:dyDescent="0.35">
      <c r="A345" s="33"/>
      <c r="B345" s="34"/>
      <c r="C345" s="34"/>
      <c r="D345" s="34"/>
      <c r="E345" s="69"/>
      <c r="F345" s="37"/>
    </row>
    <row r="346" spans="1:6" x14ac:dyDescent="0.35">
      <c r="A346" s="33"/>
      <c r="B346" s="34"/>
      <c r="C346" s="34"/>
      <c r="D346" s="34"/>
      <c r="E346" s="69"/>
      <c r="F346" s="37"/>
    </row>
    <row r="347" spans="1:6" x14ac:dyDescent="0.35">
      <c r="A347" s="33"/>
      <c r="B347" s="34"/>
      <c r="C347" s="34"/>
      <c r="D347" s="34"/>
      <c r="E347" s="69"/>
      <c r="F347" s="37"/>
    </row>
    <row r="348" spans="1:6" x14ac:dyDescent="0.35">
      <c r="A348" s="33"/>
      <c r="B348" s="34"/>
      <c r="C348" s="34"/>
      <c r="D348" s="34"/>
      <c r="E348" s="69"/>
      <c r="F348" s="37"/>
    </row>
    <row r="349" spans="1:6" x14ac:dyDescent="0.35">
      <c r="A349" s="33"/>
      <c r="B349" s="34"/>
      <c r="C349" s="34"/>
      <c r="D349" s="34"/>
      <c r="E349" s="69"/>
      <c r="F349" s="37"/>
    </row>
    <row r="350" spans="1:6" x14ac:dyDescent="0.35">
      <c r="A350" s="33"/>
      <c r="B350" s="34"/>
      <c r="C350" s="34"/>
      <c r="D350" s="34"/>
      <c r="E350" s="69"/>
      <c r="F350" s="37"/>
    </row>
    <row r="351" spans="1:6" x14ac:dyDescent="0.35">
      <c r="A351" s="33"/>
      <c r="B351" s="34"/>
      <c r="C351" s="34"/>
      <c r="D351" s="34"/>
      <c r="E351" s="69"/>
      <c r="F351" s="37"/>
    </row>
    <row r="352" spans="1:6" x14ac:dyDescent="0.35">
      <c r="A352" s="33"/>
      <c r="B352" s="34"/>
      <c r="C352" s="34"/>
      <c r="D352" s="34"/>
      <c r="E352" s="69"/>
      <c r="F352" s="37"/>
    </row>
    <row r="353" spans="1:6" x14ac:dyDescent="0.35">
      <c r="A353" s="33"/>
      <c r="B353" s="34"/>
      <c r="C353" s="34"/>
      <c r="D353" s="34"/>
      <c r="E353" s="69"/>
      <c r="F353" s="37"/>
    </row>
    <row r="354" spans="1:6" x14ac:dyDescent="0.35">
      <c r="A354" s="33"/>
      <c r="B354" s="34"/>
      <c r="C354" s="34"/>
      <c r="D354" s="34"/>
      <c r="E354" s="69"/>
      <c r="F354" s="37"/>
    </row>
    <row r="355" spans="1:6" x14ac:dyDescent="0.35">
      <c r="A355" s="33"/>
      <c r="B355" s="34"/>
      <c r="C355" s="34"/>
      <c r="D355" s="34"/>
      <c r="E355" s="69"/>
      <c r="F355" s="37"/>
    </row>
    <row r="356" spans="1:6" x14ac:dyDescent="0.35">
      <c r="A356" s="33"/>
      <c r="B356" s="34"/>
      <c r="C356" s="34"/>
      <c r="D356" s="34"/>
      <c r="E356" s="69"/>
      <c r="F356" s="37"/>
    </row>
    <row r="357" spans="1:6" x14ac:dyDescent="0.35">
      <c r="A357" s="33"/>
      <c r="B357" s="34"/>
      <c r="C357" s="34"/>
      <c r="D357" s="34"/>
      <c r="E357" s="69"/>
      <c r="F357" s="37"/>
    </row>
    <row r="358" spans="1:6" x14ac:dyDescent="0.35">
      <c r="A358" s="33"/>
      <c r="B358" s="34"/>
      <c r="C358" s="34"/>
      <c r="D358" s="34"/>
      <c r="E358" s="69"/>
      <c r="F358" s="37"/>
    </row>
    <row r="359" spans="1:6" x14ac:dyDescent="0.35">
      <c r="A359" s="33"/>
      <c r="B359" s="34"/>
      <c r="C359" s="34"/>
      <c r="D359" s="34"/>
      <c r="E359" s="69"/>
      <c r="F359" s="37"/>
    </row>
    <row r="360" spans="1:6" x14ac:dyDescent="0.35">
      <c r="A360" s="33"/>
      <c r="B360" s="34"/>
      <c r="C360" s="34"/>
      <c r="D360" s="34"/>
      <c r="E360" s="69"/>
      <c r="F360" s="37"/>
    </row>
    <row r="361" spans="1:6" x14ac:dyDescent="0.35">
      <c r="A361" s="33"/>
      <c r="B361" s="34"/>
      <c r="C361" s="34"/>
      <c r="D361" s="34"/>
      <c r="E361" s="69"/>
      <c r="F361" s="37"/>
    </row>
    <row r="362" spans="1:6" x14ac:dyDescent="0.35">
      <c r="A362" s="33"/>
      <c r="B362" s="34"/>
      <c r="C362" s="34"/>
      <c r="D362" s="34"/>
      <c r="E362" s="69"/>
      <c r="F362" s="37"/>
    </row>
    <row r="363" spans="1:6" x14ac:dyDescent="0.35">
      <c r="A363" s="33"/>
      <c r="B363" s="34"/>
      <c r="C363" s="34"/>
      <c r="D363" s="34"/>
      <c r="E363" s="69"/>
      <c r="F363" s="37"/>
    </row>
    <row r="364" spans="1:6" x14ac:dyDescent="0.35">
      <c r="A364" s="33"/>
      <c r="B364" s="34"/>
      <c r="C364" s="34"/>
      <c r="D364" s="34"/>
      <c r="E364" s="69"/>
      <c r="F364" s="37"/>
    </row>
    <row r="365" spans="1:6" x14ac:dyDescent="0.35">
      <c r="A365" s="33"/>
      <c r="B365" s="34"/>
      <c r="C365" s="34"/>
      <c r="D365" s="34"/>
      <c r="E365" s="69"/>
      <c r="F365" s="37"/>
    </row>
    <row r="366" spans="1:6" x14ac:dyDescent="0.35">
      <c r="A366" s="33"/>
      <c r="B366" s="34"/>
      <c r="C366" s="34"/>
      <c r="D366" s="34"/>
      <c r="E366" s="69"/>
      <c r="F366" s="37"/>
    </row>
    <row r="367" spans="1:6" x14ac:dyDescent="0.35">
      <c r="A367" s="33"/>
      <c r="B367" s="34"/>
      <c r="C367" s="34"/>
      <c r="D367" s="34"/>
      <c r="E367" s="69"/>
      <c r="F367" s="37"/>
    </row>
    <row r="368" spans="1:6" x14ac:dyDescent="0.35">
      <c r="A368" s="33"/>
      <c r="B368" s="34"/>
      <c r="C368" s="34"/>
      <c r="D368" s="34"/>
      <c r="E368" s="69"/>
      <c r="F368" s="37"/>
    </row>
    <row r="369" spans="1:6" x14ac:dyDescent="0.35">
      <c r="A369" s="33"/>
      <c r="B369" s="34"/>
      <c r="C369" s="34"/>
      <c r="D369" s="34"/>
      <c r="E369" s="69"/>
      <c r="F369" s="37"/>
    </row>
    <row r="370" spans="1:6" x14ac:dyDescent="0.35">
      <c r="A370" s="33"/>
      <c r="B370" s="34"/>
      <c r="C370" s="34"/>
      <c r="D370" s="34"/>
      <c r="E370" s="69"/>
      <c r="F370" s="37"/>
    </row>
    <row r="371" spans="1:6" x14ac:dyDescent="0.35">
      <c r="A371" s="33"/>
      <c r="B371" s="34"/>
      <c r="C371" s="34"/>
      <c r="D371" s="34"/>
      <c r="E371" s="69"/>
      <c r="F371" s="37"/>
    </row>
    <row r="372" spans="1:6" x14ac:dyDescent="0.35">
      <c r="A372" s="33"/>
      <c r="B372" s="34"/>
      <c r="C372" s="34"/>
      <c r="D372" s="34"/>
      <c r="E372" s="69"/>
      <c r="F372" s="37"/>
    </row>
    <row r="373" spans="1:6" x14ac:dyDescent="0.35">
      <c r="A373" s="33"/>
      <c r="B373" s="34"/>
      <c r="C373" s="34"/>
      <c r="D373" s="34"/>
      <c r="E373" s="69"/>
      <c r="F373" s="37"/>
    </row>
    <row r="374" spans="1:6" x14ac:dyDescent="0.35">
      <c r="A374" s="33"/>
      <c r="B374" s="34"/>
      <c r="C374" s="34"/>
      <c r="D374" s="34"/>
      <c r="E374" s="69"/>
      <c r="F374" s="37"/>
    </row>
    <row r="375" spans="1:6" x14ac:dyDescent="0.35">
      <c r="A375" s="33"/>
      <c r="B375" s="34"/>
      <c r="C375" s="34"/>
      <c r="D375" s="34"/>
      <c r="E375" s="69"/>
      <c r="F375" s="37"/>
    </row>
    <row r="376" spans="1:6" x14ac:dyDescent="0.35">
      <c r="A376" s="33"/>
      <c r="B376" s="34"/>
      <c r="C376" s="34"/>
      <c r="D376" s="34"/>
      <c r="E376" s="69"/>
      <c r="F376" s="37"/>
    </row>
    <row r="377" spans="1:6" x14ac:dyDescent="0.35">
      <c r="A377" s="33"/>
      <c r="B377" s="34"/>
      <c r="C377" s="34"/>
      <c r="D377" s="34"/>
      <c r="E377" s="69"/>
      <c r="F377" s="37"/>
    </row>
    <row r="378" spans="1:6" x14ac:dyDescent="0.35">
      <c r="A378" s="33"/>
      <c r="B378" s="34"/>
      <c r="C378" s="34"/>
      <c r="D378" s="34"/>
      <c r="E378" s="69"/>
      <c r="F378" s="37"/>
    </row>
    <row r="379" spans="1:6" x14ac:dyDescent="0.35">
      <c r="A379" s="33"/>
      <c r="B379" s="34"/>
      <c r="C379" s="34"/>
      <c r="D379" s="34"/>
      <c r="E379" s="69"/>
      <c r="F379" s="37"/>
    </row>
    <row r="380" spans="1:6" x14ac:dyDescent="0.35">
      <c r="A380" s="33"/>
      <c r="B380" s="34"/>
      <c r="C380" s="34"/>
      <c r="D380" s="34"/>
      <c r="E380" s="69"/>
      <c r="F380" s="37"/>
    </row>
    <row r="381" spans="1:6" x14ac:dyDescent="0.35">
      <c r="A381" s="33"/>
      <c r="B381" s="34"/>
      <c r="C381" s="34"/>
      <c r="D381" s="34"/>
      <c r="E381" s="69"/>
      <c r="F381" s="37"/>
    </row>
    <row r="382" spans="1:6" x14ac:dyDescent="0.35">
      <c r="A382" s="33"/>
      <c r="B382" s="34"/>
      <c r="C382" s="34"/>
      <c r="D382" s="34"/>
      <c r="E382" s="69"/>
      <c r="F382" s="37"/>
    </row>
    <row r="383" spans="1:6" x14ac:dyDescent="0.35">
      <c r="A383" s="33"/>
      <c r="B383" s="34"/>
      <c r="C383" s="34"/>
      <c r="D383" s="34"/>
      <c r="E383" s="69"/>
      <c r="F383" s="37"/>
    </row>
    <row r="384" spans="1:6" x14ac:dyDescent="0.35">
      <c r="A384" s="33"/>
      <c r="B384" s="34"/>
      <c r="C384" s="34"/>
      <c r="D384" s="34"/>
      <c r="E384" s="69"/>
      <c r="F384" s="37"/>
    </row>
    <row r="385" spans="1:6" x14ac:dyDescent="0.35">
      <c r="A385" s="33"/>
      <c r="B385" s="34"/>
      <c r="C385" s="34"/>
      <c r="D385" s="34"/>
      <c r="E385" s="69"/>
      <c r="F385" s="37"/>
    </row>
    <row r="386" spans="1:6" x14ac:dyDescent="0.35">
      <c r="A386" s="33"/>
      <c r="B386" s="34"/>
      <c r="C386" s="34"/>
      <c r="D386" s="34"/>
      <c r="E386" s="69"/>
      <c r="F386" s="37"/>
    </row>
    <row r="387" spans="1:6" x14ac:dyDescent="0.35">
      <c r="A387" s="33"/>
      <c r="B387" s="34"/>
      <c r="C387" s="34"/>
      <c r="D387" s="34"/>
      <c r="E387" s="69"/>
      <c r="F387" s="37"/>
    </row>
    <row r="388" spans="1:6" x14ac:dyDescent="0.35">
      <c r="A388" s="33"/>
      <c r="B388" s="34"/>
      <c r="C388" s="34"/>
      <c r="D388" s="34"/>
      <c r="E388" s="69"/>
      <c r="F388" s="37"/>
    </row>
    <row r="389" spans="1:6" x14ac:dyDescent="0.35">
      <c r="A389" s="33"/>
      <c r="B389" s="34"/>
      <c r="C389" s="34"/>
      <c r="D389" s="34"/>
      <c r="E389" s="69"/>
      <c r="F389" s="37"/>
    </row>
    <row r="390" spans="1:6" x14ac:dyDescent="0.35">
      <c r="A390" s="33"/>
      <c r="B390" s="34"/>
      <c r="C390" s="34"/>
      <c r="D390" s="34"/>
      <c r="E390" s="69"/>
      <c r="F390" s="37"/>
    </row>
    <row r="391" spans="1:6" x14ac:dyDescent="0.35">
      <c r="A391" s="33"/>
      <c r="B391" s="34"/>
      <c r="C391" s="34"/>
      <c r="D391" s="34"/>
      <c r="E391" s="69"/>
      <c r="F391" s="37"/>
    </row>
    <row r="392" spans="1:6" x14ac:dyDescent="0.35">
      <c r="A392" s="33"/>
      <c r="B392" s="34"/>
      <c r="C392" s="34"/>
      <c r="D392" s="34"/>
      <c r="E392" s="69"/>
      <c r="F392" s="37"/>
    </row>
    <row r="393" spans="1:6" x14ac:dyDescent="0.35">
      <c r="A393" s="33"/>
      <c r="B393" s="34"/>
      <c r="C393" s="34"/>
      <c r="D393" s="34"/>
      <c r="E393" s="69"/>
      <c r="F393" s="37"/>
    </row>
    <row r="394" spans="1:6" x14ac:dyDescent="0.35">
      <c r="A394" s="33"/>
      <c r="B394" s="34"/>
      <c r="C394" s="34"/>
      <c r="D394" s="34"/>
      <c r="E394" s="69"/>
      <c r="F394" s="37"/>
    </row>
    <row r="395" spans="1:6" x14ac:dyDescent="0.35">
      <c r="A395" s="33"/>
      <c r="B395" s="34"/>
      <c r="C395" s="34"/>
      <c r="D395" s="34"/>
      <c r="E395" s="69"/>
      <c r="F395" s="37"/>
    </row>
    <row r="396" spans="1:6" x14ac:dyDescent="0.35">
      <c r="A396" s="33"/>
      <c r="B396" s="34"/>
      <c r="C396" s="34"/>
      <c r="D396" s="34"/>
      <c r="E396" s="69"/>
      <c r="F396" s="37"/>
    </row>
    <row r="397" spans="1:6" x14ac:dyDescent="0.35">
      <c r="A397" s="33"/>
      <c r="B397" s="34"/>
      <c r="C397" s="34"/>
      <c r="D397" s="34"/>
      <c r="E397" s="69"/>
      <c r="F397" s="37"/>
    </row>
    <row r="398" spans="1:6" x14ac:dyDescent="0.35">
      <c r="A398" s="33"/>
      <c r="B398" s="34"/>
      <c r="C398" s="34"/>
      <c r="D398" s="34"/>
      <c r="E398" s="69"/>
      <c r="F398" s="37"/>
    </row>
    <row r="399" spans="1:6" x14ac:dyDescent="0.35">
      <c r="A399" s="33"/>
      <c r="B399" s="34"/>
      <c r="C399" s="34"/>
      <c r="D399" s="34"/>
      <c r="E399" s="69"/>
      <c r="F399" s="37"/>
    </row>
    <row r="400" spans="1:6" x14ac:dyDescent="0.35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954B-DD17-4F8D-8F1D-368CE46F35DA}">
  <dimension ref="A1:N20"/>
  <sheetViews>
    <sheetView showGridLines="0" zoomScale="90" zoomScaleNormal="90" workbookViewId="0">
      <selection activeCell="C21" sqref="C21"/>
    </sheetView>
  </sheetViews>
  <sheetFormatPr baseColWidth="10" defaultRowHeight="14.5" x14ac:dyDescent="0.35"/>
  <cols>
    <col min="1" max="1" width="17.1796875" bestFit="1" customWidth="1"/>
    <col min="2" max="2" width="7.7265625" style="10" bestFit="1" customWidth="1"/>
    <col min="3" max="3" width="10.453125" style="10" bestFit="1" customWidth="1"/>
    <col min="4" max="5" width="9.453125" style="10" bestFit="1" customWidth="1"/>
    <col min="6" max="6" width="10.453125" style="10" bestFit="1" customWidth="1"/>
    <col min="7" max="8" width="9.453125" style="10" bestFit="1" customWidth="1"/>
    <col min="9" max="9" width="10.453125" style="10" bestFit="1" customWidth="1"/>
    <col min="10" max="10" width="9.453125" style="10" bestFit="1" customWidth="1"/>
    <col min="11" max="11" width="12.36328125" style="10" bestFit="1" customWidth="1"/>
    <col min="12" max="12" width="10.453125" style="10" bestFit="1" customWidth="1"/>
    <col min="13" max="13" width="11.54296875" style="10" bestFit="1" customWidth="1"/>
    <col min="14" max="14" width="10.81640625" style="10" bestFit="1" customWidth="1"/>
  </cols>
  <sheetData>
    <row r="1" spans="1:14" x14ac:dyDescent="0.35">
      <c r="C1" s="150">
        <v>2018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</row>
    <row r="2" spans="1:14" x14ac:dyDescent="0.35">
      <c r="A2" s="111" t="s">
        <v>129</v>
      </c>
      <c r="B2" s="115" t="s">
        <v>130</v>
      </c>
      <c r="C2" s="112" t="s">
        <v>131</v>
      </c>
      <c r="D2" s="112" t="s">
        <v>132</v>
      </c>
      <c r="E2" s="112" t="s">
        <v>133</v>
      </c>
      <c r="F2" s="112" t="s">
        <v>134</v>
      </c>
      <c r="G2" s="112" t="s">
        <v>135</v>
      </c>
      <c r="H2" s="112" t="s">
        <v>136</v>
      </c>
      <c r="I2" s="112" t="s">
        <v>137</v>
      </c>
      <c r="J2" s="112" t="s">
        <v>138</v>
      </c>
      <c r="K2" s="112" t="s">
        <v>139</v>
      </c>
      <c r="L2" s="112" t="s">
        <v>140</v>
      </c>
      <c r="M2" s="112" t="s">
        <v>141</v>
      </c>
      <c r="N2" s="112" t="s">
        <v>142</v>
      </c>
    </row>
    <row r="3" spans="1:14" x14ac:dyDescent="0.35">
      <c r="A3" s="113" t="s">
        <v>143</v>
      </c>
      <c r="B3" s="116"/>
      <c r="C3" s="117">
        <v>664</v>
      </c>
      <c r="D3" s="117">
        <v>664</v>
      </c>
      <c r="E3" s="117">
        <v>664</v>
      </c>
      <c r="F3" s="117">
        <v>664</v>
      </c>
      <c r="G3" s="117">
        <v>664</v>
      </c>
      <c r="H3" s="117">
        <v>664</v>
      </c>
      <c r="I3" s="117">
        <v>664</v>
      </c>
      <c r="J3" s="117">
        <v>664</v>
      </c>
      <c r="K3" s="117">
        <v>664</v>
      </c>
      <c r="L3" s="117">
        <v>664</v>
      </c>
      <c r="M3" s="117">
        <v>664</v>
      </c>
      <c r="N3" s="117">
        <v>664</v>
      </c>
    </row>
    <row r="4" spans="1:14" x14ac:dyDescent="0.35">
      <c r="A4" s="113" t="s">
        <v>159</v>
      </c>
      <c r="B4" s="116"/>
      <c r="C4" s="117">
        <v>121</v>
      </c>
      <c r="D4" s="117">
        <v>121</v>
      </c>
      <c r="E4" s="117">
        <v>121</v>
      </c>
      <c r="F4" s="117">
        <v>121</v>
      </c>
      <c r="G4" s="117">
        <v>180</v>
      </c>
      <c r="H4" s="117">
        <v>121</v>
      </c>
      <c r="I4" s="117">
        <v>121</v>
      </c>
      <c r="J4" s="117">
        <v>121</v>
      </c>
      <c r="K4" s="117">
        <v>121</v>
      </c>
      <c r="L4" s="117">
        <v>121</v>
      </c>
      <c r="M4" s="117">
        <v>121</v>
      </c>
      <c r="N4" s="117">
        <v>121</v>
      </c>
    </row>
    <row r="5" spans="1:14" x14ac:dyDescent="0.35">
      <c r="A5" s="113" t="s">
        <v>144</v>
      </c>
      <c r="B5" s="116"/>
      <c r="C5" s="117">
        <v>0</v>
      </c>
      <c r="D5" s="117">
        <v>0</v>
      </c>
      <c r="E5" s="117">
        <v>0</v>
      </c>
      <c r="F5" s="117">
        <v>0</v>
      </c>
      <c r="G5" s="117">
        <v>0</v>
      </c>
      <c r="H5" s="117">
        <v>0</v>
      </c>
      <c r="I5" s="117">
        <v>0</v>
      </c>
      <c r="J5" s="117">
        <v>0</v>
      </c>
      <c r="K5" s="117">
        <v>0</v>
      </c>
      <c r="L5" s="117">
        <v>0</v>
      </c>
      <c r="M5" s="117">
        <v>0</v>
      </c>
      <c r="N5" s="117">
        <v>0</v>
      </c>
    </row>
    <row r="6" spans="1:14" x14ac:dyDescent="0.35">
      <c r="A6" s="113" t="s">
        <v>145</v>
      </c>
      <c r="B6" s="116"/>
      <c r="C6" s="117">
        <v>363</v>
      </c>
      <c r="D6" s="117">
        <v>363</v>
      </c>
      <c r="E6" s="117">
        <v>363</v>
      </c>
      <c r="F6" s="117">
        <v>363</v>
      </c>
      <c r="G6" s="117">
        <v>363</v>
      </c>
      <c r="H6" s="117">
        <v>363</v>
      </c>
      <c r="I6" s="117">
        <v>363</v>
      </c>
      <c r="J6" s="117">
        <v>363</v>
      </c>
      <c r="K6" s="117">
        <v>363</v>
      </c>
      <c r="L6" s="117">
        <v>363</v>
      </c>
      <c r="M6" s="117">
        <v>363</v>
      </c>
      <c r="N6" s="117">
        <v>363</v>
      </c>
    </row>
    <row r="7" spans="1:14" x14ac:dyDescent="0.35">
      <c r="A7" s="113" t="s">
        <v>146</v>
      </c>
      <c r="B7" s="116"/>
      <c r="C7" s="117">
        <v>2879</v>
      </c>
      <c r="D7" s="117">
        <v>3025</v>
      </c>
      <c r="E7" s="117">
        <v>3800</v>
      </c>
      <c r="F7" s="117">
        <v>3800</v>
      </c>
      <c r="G7" s="117">
        <v>3875</v>
      </c>
      <c r="H7" s="117">
        <v>3875</v>
      </c>
      <c r="I7" s="117">
        <v>3875</v>
      </c>
      <c r="J7" s="117">
        <v>4000</v>
      </c>
      <c r="K7" s="117">
        <v>4050</v>
      </c>
      <c r="L7" s="117">
        <v>4086</v>
      </c>
      <c r="M7" s="117">
        <v>4300</v>
      </c>
      <c r="N7" s="117">
        <v>4100</v>
      </c>
    </row>
    <row r="8" spans="1:14" x14ac:dyDescent="0.35">
      <c r="A8" s="113" t="s">
        <v>147</v>
      </c>
      <c r="B8" s="116"/>
      <c r="C8" s="117">
        <v>892</v>
      </c>
      <c r="D8" s="117">
        <v>893</v>
      </c>
      <c r="E8" s="117">
        <v>893</v>
      </c>
      <c r="F8" s="117">
        <v>1228</v>
      </c>
      <c r="G8" s="117">
        <v>1306</v>
      </c>
      <c r="H8" s="117">
        <v>1309</v>
      </c>
      <c r="I8" s="117">
        <v>1308</v>
      </c>
      <c r="J8" s="117">
        <v>1500</v>
      </c>
      <c r="K8" s="117">
        <v>1393</v>
      </c>
      <c r="L8" s="117">
        <v>1472</v>
      </c>
      <c r="M8" s="117">
        <v>1335</v>
      </c>
      <c r="N8" s="117">
        <v>1580</v>
      </c>
    </row>
    <row r="9" spans="1:14" x14ac:dyDescent="0.35">
      <c r="A9" s="113" t="s">
        <v>148</v>
      </c>
      <c r="B9" s="116"/>
      <c r="C9" s="117">
        <v>358</v>
      </c>
      <c r="D9" s="117">
        <v>358</v>
      </c>
      <c r="E9" s="117">
        <v>358</v>
      </c>
      <c r="F9" s="117">
        <v>358</v>
      </c>
      <c r="G9" s="117">
        <v>358</v>
      </c>
      <c r="H9" s="117">
        <v>358</v>
      </c>
      <c r="I9" s="117">
        <v>358</v>
      </c>
      <c r="J9" s="117">
        <v>358</v>
      </c>
      <c r="K9" s="117">
        <v>358</v>
      </c>
      <c r="L9" s="117">
        <v>358</v>
      </c>
      <c r="M9" s="117">
        <v>358</v>
      </c>
      <c r="N9" s="117">
        <v>358</v>
      </c>
    </row>
    <row r="10" spans="1:14" x14ac:dyDescent="0.35">
      <c r="A10" s="113" t="s">
        <v>149</v>
      </c>
      <c r="B10" s="116"/>
      <c r="C10" s="117">
        <v>112</v>
      </c>
      <c r="D10" s="117">
        <v>77</v>
      </c>
      <c r="E10" s="117">
        <v>92</v>
      </c>
      <c r="F10" s="117">
        <v>70</v>
      </c>
      <c r="G10" s="117">
        <v>103</v>
      </c>
      <c r="H10" s="117">
        <v>76</v>
      </c>
      <c r="I10" s="117">
        <v>79</v>
      </c>
      <c r="J10" s="117">
        <v>90</v>
      </c>
      <c r="K10" s="117">
        <v>138</v>
      </c>
      <c r="L10" s="117">
        <v>86</v>
      </c>
      <c r="M10" s="117">
        <v>78</v>
      </c>
      <c r="N10" s="117">
        <v>109</v>
      </c>
    </row>
    <row r="11" spans="1:14" x14ac:dyDescent="0.35">
      <c r="A11" s="113" t="s">
        <v>150</v>
      </c>
      <c r="B11" s="116"/>
      <c r="C11" s="117">
        <v>44</v>
      </c>
      <c r="D11" s="117">
        <v>44</v>
      </c>
      <c r="E11" s="117">
        <v>44</v>
      </c>
      <c r="F11" s="117">
        <v>44</v>
      </c>
      <c r="G11" s="117">
        <v>44</v>
      </c>
      <c r="H11" s="117">
        <v>44</v>
      </c>
      <c r="I11" s="117">
        <v>44</v>
      </c>
      <c r="J11" s="117">
        <v>44</v>
      </c>
      <c r="K11" s="117">
        <v>44</v>
      </c>
      <c r="L11" s="117">
        <v>44</v>
      </c>
      <c r="M11" s="117">
        <v>44</v>
      </c>
      <c r="N11" s="117">
        <v>44</v>
      </c>
    </row>
    <row r="12" spans="1:14" x14ac:dyDescent="0.35">
      <c r="A12" s="113" t="s">
        <v>151</v>
      </c>
      <c r="B12" s="116"/>
      <c r="C12" s="117">
        <v>87</v>
      </c>
      <c r="D12" s="117">
        <v>0</v>
      </c>
      <c r="E12" s="117">
        <v>0</v>
      </c>
      <c r="F12" s="117">
        <v>89</v>
      </c>
      <c r="G12" s="117">
        <v>0</v>
      </c>
      <c r="H12" s="117">
        <v>0</v>
      </c>
      <c r="I12" s="117">
        <v>97</v>
      </c>
      <c r="J12" s="117">
        <v>0</v>
      </c>
      <c r="K12" s="117">
        <v>0</v>
      </c>
      <c r="L12" s="117">
        <v>93</v>
      </c>
      <c r="M12" s="117">
        <v>0</v>
      </c>
      <c r="N12" s="117">
        <v>0</v>
      </c>
    </row>
    <row r="13" spans="1:14" x14ac:dyDescent="0.35">
      <c r="A13" s="113" t="s">
        <v>158</v>
      </c>
      <c r="B13" s="116"/>
      <c r="C13" s="117">
        <v>35</v>
      </c>
      <c r="D13" s="117">
        <v>35</v>
      </c>
      <c r="E13" s="117">
        <v>35</v>
      </c>
      <c r="F13" s="117">
        <v>35</v>
      </c>
      <c r="G13" s="117">
        <v>35</v>
      </c>
      <c r="H13" s="117">
        <v>35</v>
      </c>
      <c r="I13" s="117">
        <v>35</v>
      </c>
      <c r="J13" s="117">
        <v>35</v>
      </c>
      <c r="K13" s="117">
        <v>35</v>
      </c>
      <c r="L13" s="117">
        <v>35</v>
      </c>
      <c r="M13" s="117">
        <v>35</v>
      </c>
      <c r="N13" s="117">
        <v>35</v>
      </c>
    </row>
    <row r="14" spans="1:14" x14ac:dyDescent="0.35">
      <c r="A14" s="113" t="s">
        <v>152</v>
      </c>
      <c r="B14" s="116"/>
      <c r="C14" s="117">
        <v>682</v>
      </c>
      <c r="D14" s="117">
        <v>0</v>
      </c>
      <c r="E14" s="117">
        <v>575</v>
      </c>
      <c r="F14" s="117">
        <v>940</v>
      </c>
      <c r="G14" s="117">
        <v>630</v>
      </c>
      <c r="H14" s="117">
        <v>516</v>
      </c>
      <c r="I14" s="117">
        <v>342</v>
      </c>
      <c r="J14" s="117">
        <v>0</v>
      </c>
      <c r="K14" s="117">
        <v>610</v>
      </c>
      <c r="L14" s="117">
        <v>410</v>
      </c>
      <c r="M14" s="117">
        <v>578</v>
      </c>
      <c r="N14" s="117">
        <v>747</v>
      </c>
    </row>
    <row r="15" spans="1:14" x14ac:dyDescent="0.35">
      <c r="A15" s="113" t="s">
        <v>153</v>
      </c>
      <c r="B15" s="116"/>
      <c r="C15" s="117">
        <v>145</v>
      </c>
      <c r="D15" s="117">
        <v>145</v>
      </c>
      <c r="E15" s="117">
        <v>145</v>
      </c>
      <c r="F15" s="117">
        <v>145</v>
      </c>
      <c r="G15" s="117">
        <v>145</v>
      </c>
      <c r="H15" s="117">
        <v>145</v>
      </c>
      <c r="I15" s="117">
        <v>145</v>
      </c>
      <c r="J15" s="117">
        <v>145</v>
      </c>
      <c r="K15" s="117">
        <v>145</v>
      </c>
      <c r="L15" s="117">
        <v>145</v>
      </c>
      <c r="M15" s="117">
        <v>145</v>
      </c>
      <c r="N15" s="117">
        <v>145</v>
      </c>
    </row>
    <row r="16" spans="1:14" x14ac:dyDescent="0.35">
      <c r="A16" s="113" t="s">
        <v>154</v>
      </c>
      <c r="B16" s="118">
        <v>320</v>
      </c>
      <c r="C16" s="117">
        <f>$P$16/12</f>
        <v>0</v>
      </c>
      <c r="D16" s="117">
        <f>$P$16/12</f>
        <v>0</v>
      </c>
      <c r="E16" s="117">
        <f t="shared" ref="E16:N16" si="0">$P$16/12</f>
        <v>0</v>
      </c>
      <c r="F16" s="117">
        <f t="shared" si="0"/>
        <v>0</v>
      </c>
      <c r="G16" s="117">
        <f t="shared" si="0"/>
        <v>0</v>
      </c>
      <c r="H16" s="117">
        <f t="shared" si="0"/>
        <v>0</v>
      </c>
      <c r="I16" s="117">
        <f t="shared" si="0"/>
        <v>0</v>
      </c>
      <c r="J16" s="117">
        <f t="shared" si="0"/>
        <v>0</v>
      </c>
      <c r="K16" s="117">
        <f t="shared" si="0"/>
        <v>0</v>
      </c>
      <c r="L16" s="117">
        <f t="shared" si="0"/>
        <v>0</v>
      </c>
      <c r="M16" s="117">
        <f t="shared" si="0"/>
        <v>0</v>
      </c>
      <c r="N16" s="117">
        <f t="shared" si="0"/>
        <v>0</v>
      </c>
    </row>
    <row r="17" spans="1:14" x14ac:dyDescent="0.35">
      <c r="A17" s="113" t="s">
        <v>155</v>
      </c>
      <c r="B17" s="119"/>
      <c r="C17" s="117">
        <v>3500</v>
      </c>
      <c r="D17" s="117"/>
      <c r="E17" s="117">
        <v>0</v>
      </c>
      <c r="F17" s="117">
        <v>3770</v>
      </c>
      <c r="G17" s="117"/>
      <c r="H17" s="117">
        <v>0</v>
      </c>
      <c r="I17" s="117">
        <v>4100</v>
      </c>
      <c r="J17" s="117"/>
      <c r="K17" s="117">
        <v>0</v>
      </c>
      <c r="L17" s="117">
        <v>3600</v>
      </c>
      <c r="M17" s="117"/>
      <c r="N17" s="117">
        <v>0</v>
      </c>
    </row>
    <row r="18" spans="1:14" x14ac:dyDescent="0.35">
      <c r="A18" s="113" t="s">
        <v>156</v>
      </c>
      <c r="B18" s="120"/>
      <c r="C18" s="121"/>
      <c r="D18" s="122"/>
      <c r="E18" s="122"/>
      <c r="F18" s="122"/>
      <c r="G18" s="122"/>
      <c r="H18" s="122"/>
      <c r="I18" s="122">
        <v>1159</v>
      </c>
      <c r="J18" s="122"/>
      <c r="K18" s="122"/>
      <c r="L18" s="122"/>
      <c r="M18" s="122"/>
      <c r="N18" s="122">
        <v>172</v>
      </c>
    </row>
    <row r="19" spans="1:14" x14ac:dyDescent="0.35">
      <c r="D19" s="123"/>
    </row>
    <row r="20" spans="1:14" x14ac:dyDescent="0.35">
      <c r="A20" s="114" t="s">
        <v>157</v>
      </c>
      <c r="B20" s="124"/>
      <c r="C20" s="125">
        <f>SUM(C3:C19)</f>
        <v>9882</v>
      </c>
      <c r="D20" s="125">
        <f>SUM(D3:D19)</f>
        <v>5725</v>
      </c>
      <c r="E20" s="125">
        <f t="shared" ref="E20:N20" si="1">SUM(E3:E19)</f>
        <v>7090</v>
      </c>
      <c r="F20" s="125">
        <f t="shared" si="1"/>
        <v>11627</v>
      </c>
      <c r="G20" s="125">
        <f t="shared" si="1"/>
        <v>7703</v>
      </c>
      <c r="H20" s="125">
        <f t="shared" si="1"/>
        <v>7506</v>
      </c>
      <c r="I20" s="125">
        <f t="shared" si="1"/>
        <v>12690</v>
      </c>
      <c r="J20" s="125">
        <f t="shared" si="1"/>
        <v>7320</v>
      </c>
      <c r="K20" s="125">
        <f t="shared" si="1"/>
        <v>7921</v>
      </c>
      <c r="L20" s="125">
        <f t="shared" si="1"/>
        <v>11477</v>
      </c>
      <c r="M20" s="125">
        <f t="shared" si="1"/>
        <v>8021</v>
      </c>
      <c r="N20" s="125">
        <f t="shared" si="1"/>
        <v>8438</v>
      </c>
    </row>
  </sheetData>
  <mergeCells count="1">
    <mergeCell ref="C1:N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9E82-2CA3-4C6F-B895-5F07B5DA9E0B}">
  <dimension ref="A2:R57"/>
  <sheetViews>
    <sheetView showGridLines="0" zoomScale="80" zoomScaleNormal="80" workbookViewId="0">
      <selection activeCell="Q5" sqref="Q5:Q57"/>
    </sheetView>
  </sheetViews>
  <sheetFormatPr baseColWidth="10" defaultRowHeight="14.5" x14ac:dyDescent="0.35"/>
  <cols>
    <col min="1" max="1" width="24.1796875" customWidth="1"/>
    <col min="2" max="2" width="6.36328125" bestFit="1" customWidth="1"/>
    <col min="3" max="3" width="5.7265625" bestFit="1" customWidth="1"/>
    <col min="4" max="4" width="11" bestFit="1" customWidth="1"/>
    <col min="5" max="5" width="9.7265625" bestFit="1" customWidth="1"/>
    <col min="6" max="6" width="9.453125" bestFit="1" customWidth="1"/>
    <col min="7" max="7" width="7.6328125" bestFit="1" customWidth="1"/>
    <col min="8" max="8" width="8.1796875" bestFit="1" customWidth="1"/>
    <col min="9" max="9" width="7.36328125" bestFit="1" customWidth="1"/>
    <col min="10" max="11" width="8.54296875" bestFit="1" customWidth="1"/>
    <col min="12" max="12" width="11.81640625" customWidth="1"/>
    <col min="13" max="13" width="12.26953125" bestFit="1" customWidth="1"/>
    <col min="14" max="14" width="15.1796875" bestFit="1" customWidth="1"/>
    <col min="15" max="15" width="17.36328125" customWidth="1"/>
    <col min="16" max="16" width="10.453125" bestFit="1" customWidth="1"/>
    <col min="17" max="17" width="9.7265625" customWidth="1"/>
    <col min="18" max="18" width="7.26953125" bestFit="1" customWidth="1"/>
  </cols>
  <sheetData>
    <row r="2" spans="1:18" ht="18" x14ac:dyDescent="0.4">
      <c r="A2" s="126" t="s">
        <v>160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ht="15" thickBot="1" x14ac:dyDescent="0.4"/>
    <row r="4" spans="1:18" ht="35" thickBot="1" x14ac:dyDescent="0.4">
      <c r="A4" s="127" t="s">
        <v>161</v>
      </c>
      <c r="B4" s="127" t="s">
        <v>162</v>
      </c>
      <c r="C4" s="127" t="s">
        <v>163</v>
      </c>
      <c r="D4" s="127" t="s">
        <v>164</v>
      </c>
      <c r="E4" s="127" t="s">
        <v>165</v>
      </c>
      <c r="F4" s="127" t="s">
        <v>166</v>
      </c>
      <c r="G4" s="127" t="s">
        <v>167</v>
      </c>
      <c r="H4" s="127" t="s">
        <v>168</v>
      </c>
      <c r="I4" s="127" t="s">
        <v>169</v>
      </c>
      <c r="J4" s="127" t="s">
        <v>170</v>
      </c>
      <c r="K4" s="127" t="s">
        <v>171</v>
      </c>
      <c r="L4" s="127" t="s">
        <v>172</v>
      </c>
      <c r="M4" s="127" t="s">
        <v>173</v>
      </c>
      <c r="N4" s="127" t="s">
        <v>174</v>
      </c>
      <c r="O4" s="127" t="s">
        <v>175</v>
      </c>
      <c r="P4" s="128" t="s">
        <v>176</v>
      </c>
      <c r="Q4" s="129" t="s">
        <v>177</v>
      </c>
      <c r="R4" s="129" t="s">
        <v>32</v>
      </c>
    </row>
    <row r="5" spans="1:18" ht="29.5" thickBot="1" x14ac:dyDescent="0.4">
      <c r="A5" s="130"/>
      <c r="B5" s="130"/>
      <c r="C5" s="130" t="s">
        <v>178</v>
      </c>
      <c r="D5" s="131" t="s">
        <v>179</v>
      </c>
      <c r="E5" s="131" t="s">
        <v>179</v>
      </c>
      <c r="F5" s="130" t="s">
        <v>180</v>
      </c>
      <c r="G5" s="132">
        <v>80</v>
      </c>
      <c r="H5" s="132">
        <v>5696.8</v>
      </c>
      <c r="I5" s="130" t="s">
        <v>180</v>
      </c>
      <c r="J5" s="130" t="s">
        <v>181</v>
      </c>
      <c r="K5" s="130" t="s">
        <v>182</v>
      </c>
      <c r="L5" s="130" t="s">
        <v>183</v>
      </c>
      <c r="M5" s="130" t="s">
        <v>184</v>
      </c>
      <c r="N5" s="130"/>
      <c r="O5" s="130"/>
      <c r="P5" s="133" t="s">
        <v>185</v>
      </c>
      <c r="Q5" s="11"/>
      <c r="R5" t="str">
        <f>TEXT(D5,"mmmmmmmmmmm")</f>
        <v>marzo</v>
      </c>
    </row>
    <row r="6" spans="1:18" ht="29.5" thickBot="1" x14ac:dyDescent="0.4">
      <c r="A6" s="130"/>
      <c r="B6" s="130"/>
      <c r="C6" s="130" t="s">
        <v>178</v>
      </c>
      <c r="D6" s="131" t="s">
        <v>179</v>
      </c>
      <c r="E6" s="131" t="s">
        <v>179</v>
      </c>
      <c r="F6" s="130" t="s">
        <v>180</v>
      </c>
      <c r="G6" s="132">
        <v>500</v>
      </c>
      <c r="H6" s="132">
        <v>5776.8</v>
      </c>
      <c r="I6" s="130" t="s">
        <v>180</v>
      </c>
      <c r="J6" s="130" t="s">
        <v>181</v>
      </c>
      <c r="K6" s="130" t="s">
        <v>182</v>
      </c>
      <c r="L6" s="130" t="s">
        <v>183</v>
      </c>
      <c r="M6" s="130" t="s">
        <v>184</v>
      </c>
      <c r="N6" s="130"/>
      <c r="O6" s="130"/>
      <c r="P6" s="133" t="s">
        <v>186</v>
      </c>
      <c r="Q6" s="11"/>
      <c r="R6" t="str">
        <f t="shared" ref="R6:R57" si="0">TEXT(D6,"mmmmmmmmmmm")</f>
        <v>marzo</v>
      </c>
    </row>
    <row r="7" spans="1:18" ht="29.5" thickBot="1" x14ac:dyDescent="0.4">
      <c r="A7" s="130"/>
      <c r="B7" s="130"/>
      <c r="C7" s="130" t="s">
        <v>178</v>
      </c>
      <c r="D7" s="131" t="s">
        <v>179</v>
      </c>
      <c r="E7" s="131" t="s">
        <v>179</v>
      </c>
      <c r="F7" s="130" t="s">
        <v>180</v>
      </c>
      <c r="G7" s="132">
        <v>203</v>
      </c>
      <c r="H7" s="132">
        <v>6276.8</v>
      </c>
      <c r="I7" s="130" t="s">
        <v>180</v>
      </c>
      <c r="J7" s="130" t="s">
        <v>187</v>
      </c>
      <c r="K7" s="130" t="s">
        <v>182</v>
      </c>
      <c r="L7" s="130" t="s">
        <v>183</v>
      </c>
      <c r="M7" s="130" t="s">
        <v>184</v>
      </c>
      <c r="N7" s="130"/>
      <c r="O7" s="130"/>
      <c r="P7" s="133" t="s">
        <v>186</v>
      </c>
      <c r="Q7" s="11"/>
      <c r="R7" t="str">
        <f t="shared" si="0"/>
        <v>marzo</v>
      </c>
    </row>
    <row r="8" spans="1:18" ht="29.5" thickBot="1" x14ac:dyDescent="0.4">
      <c r="A8" s="130"/>
      <c r="B8" s="130"/>
      <c r="C8" s="130" t="s">
        <v>178</v>
      </c>
      <c r="D8" s="131" t="s">
        <v>179</v>
      </c>
      <c r="E8" s="131" t="s">
        <v>179</v>
      </c>
      <c r="F8" s="130" t="s">
        <v>180</v>
      </c>
      <c r="G8" s="132">
        <v>16.940000000000001</v>
      </c>
      <c r="H8" s="132">
        <v>6479.8</v>
      </c>
      <c r="I8" s="130" t="s">
        <v>180</v>
      </c>
      <c r="J8" s="130" t="s">
        <v>188</v>
      </c>
      <c r="K8" s="130" t="s">
        <v>189</v>
      </c>
      <c r="L8" s="130" t="s">
        <v>183</v>
      </c>
      <c r="M8" s="130" t="s">
        <v>190</v>
      </c>
      <c r="N8" s="130"/>
      <c r="O8" s="130"/>
      <c r="P8" s="133" t="s">
        <v>185</v>
      </c>
      <c r="Q8" s="11"/>
      <c r="R8" t="str">
        <f t="shared" si="0"/>
        <v>marzo</v>
      </c>
    </row>
    <row r="9" spans="1:18" ht="29.5" thickBot="1" x14ac:dyDescent="0.4">
      <c r="A9" s="130"/>
      <c r="B9" s="130"/>
      <c r="C9" s="130" t="s">
        <v>178</v>
      </c>
      <c r="D9" s="131" t="s">
        <v>191</v>
      </c>
      <c r="E9" s="131" t="s">
        <v>191</v>
      </c>
      <c r="F9" s="130" t="s">
        <v>180</v>
      </c>
      <c r="G9" s="132">
        <v>10</v>
      </c>
      <c r="H9" s="132">
        <v>6496.74</v>
      </c>
      <c r="I9" s="130" t="s">
        <v>180</v>
      </c>
      <c r="J9" s="130" t="s">
        <v>192</v>
      </c>
      <c r="K9" s="130" t="s">
        <v>193</v>
      </c>
      <c r="L9" s="130" t="s">
        <v>183</v>
      </c>
      <c r="M9" s="130" t="s">
        <v>194</v>
      </c>
      <c r="N9" s="130"/>
      <c r="O9" s="130"/>
      <c r="P9" s="133"/>
      <c r="Q9" s="11"/>
      <c r="R9" t="str">
        <f t="shared" si="0"/>
        <v>marzo</v>
      </c>
    </row>
    <row r="10" spans="1:18" ht="29.5" thickBot="1" x14ac:dyDescent="0.4">
      <c r="A10" s="130"/>
      <c r="B10" s="130"/>
      <c r="C10" s="130" t="s">
        <v>178</v>
      </c>
      <c r="D10" s="131" t="s">
        <v>191</v>
      </c>
      <c r="E10" s="131" t="s">
        <v>191</v>
      </c>
      <c r="F10" s="130" t="s">
        <v>180</v>
      </c>
      <c r="G10" s="132">
        <v>5.5</v>
      </c>
      <c r="H10" s="132">
        <v>6506.74</v>
      </c>
      <c r="I10" s="130" t="s">
        <v>180</v>
      </c>
      <c r="J10" s="130" t="s">
        <v>192</v>
      </c>
      <c r="K10" s="130" t="s">
        <v>193</v>
      </c>
      <c r="L10" s="130" t="s">
        <v>183</v>
      </c>
      <c r="M10" s="130" t="s">
        <v>194</v>
      </c>
      <c r="N10" s="130"/>
      <c r="O10" s="130"/>
      <c r="P10" s="133"/>
      <c r="Q10" s="11"/>
      <c r="R10" t="str">
        <f t="shared" si="0"/>
        <v>marzo</v>
      </c>
    </row>
    <row r="11" spans="1:18" ht="29.5" thickBot="1" x14ac:dyDescent="0.4">
      <c r="A11" s="130"/>
      <c r="B11" s="130"/>
      <c r="C11" s="130" t="s">
        <v>178</v>
      </c>
      <c r="D11" s="131" t="s">
        <v>191</v>
      </c>
      <c r="E11" s="131" t="s">
        <v>191</v>
      </c>
      <c r="F11" s="130" t="s">
        <v>180</v>
      </c>
      <c r="G11" s="132">
        <v>162.35</v>
      </c>
      <c r="H11" s="132">
        <v>6512.24</v>
      </c>
      <c r="I11" s="130" t="s">
        <v>180</v>
      </c>
      <c r="J11" s="130" t="s">
        <v>188</v>
      </c>
      <c r="K11" s="130" t="s">
        <v>195</v>
      </c>
      <c r="L11" s="130" t="s">
        <v>183</v>
      </c>
      <c r="M11" s="130" t="s">
        <v>196</v>
      </c>
      <c r="N11" s="130"/>
      <c r="O11" s="130"/>
      <c r="P11" s="133"/>
      <c r="Q11" s="11"/>
      <c r="R11" t="str">
        <f t="shared" si="0"/>
        <v>marzo</v>
      </c>
    </row>
    <row r="12" spans="1:18" ht="29.5" thickBot="1" x14ac:dyDescent="0.4">
      <c r="A12" s="130"/>
      <c r="B12" s="130"/>
      <c r="C12" s="130" t="s">
        <v>178</v>
      </c>
      <c r="D12" s="131" t="s">
        <v>197</v>
      </c>
      <c r="E12" s="131" t="s">
        <v>197</v>
      </c>
      <c r="F12" s="130" t="s">
        <v>180</v>
      </c>
      <c r="G12" s="132">
        <v>6.7</v>
      </c>
      <c r="H12" s="132">
        <v>6674.59</v>
      </c>
      <c r="I12" s="130" t="s">
        <v>180</v>
      </c>
      <c r="J12" s="130" t="s">
        <v>192</v>
      </c>
      <c r="K12" s="130" t="s">
        <v>193</v>
      </c>
      <c r="L12" s="130" t="s">
        <v>183</v>
      </c>
      <c r="M12" s="130" t="s">
        <v>194</v>
      </c>
      <c r="N12" s="130"/>
      <c r="O12" s="130"/>
      <c r="P12" s="133"/>
      <c r="Q12" s="11"/>
      <c r="R12" t="str">
        <f t="shared" si="0"/>
        <v>marzo</v>
      </c>
    </row>
    <row r="13" spans="1:18" ht="29.5" thickBot="1" x14ac:dyDescent="0.4">
      <c r="A13" s="130"/>
      <c r="B13" s="130"/>
      <c r="C13" s="130" t="s">
        <v>178</v>
      </c>
      <c r="D13" s="131" t="s">
        <v>197</v>
      </c>
      <c r="E13" s="131" t="s">
        <v>197</v>
      </c>
      <c r="F13" s="130" t="s">
        <v>180</v>
      </c>
      <c r="G13" s="132">
        <v>5.65</v>
      </c>
      <c r="H13" s="132">
        <v>6681.29</v>
      </c>
      <c r="I13" s="130" t="s">
        <v>180</v>
      </c>
      <c r="J13" s="130" t="s">
        <v>192</v>
      </c>
      <c r="K13" s="130" t="s">
        <v>193</v>
      </c>
      <c r="L13" s="130" t="s">
        <v>183</v>
      </c>
      <c r="M13" s="130" t="s">
        <v>194</v>
      </c>
      <c r="N13" s="130"/>
      <c r="O13" s="130"/>
      <c r="P13" s="133"/>
      <c r="Q13" s="11"/>
      <c r="R13" t="str">
        <f t="shared" si="0"/>
        <v>marzo</v>
      </c>
    </row>
    <row r="14" spans="1:18" ht="29.5" thickBot="1" x14ac:dyDescent="0.4">
      <c r="A14" s="130"/>
      <c r="B14" s="130"/>
      <c r="C14" s="130" t="s">
        <v>178</v>
      </c>
      <c r="D14" s="131" t="s">
        <v>198</v>
      </c>
      <c r="E14" s="131" t="s">
        <v>198</v>
      </c>
      <c r="F14" s="132">
        <v>1000</v>
      </c>
      <c r="G14" s="130" t="s">
        <v>180</v>
      </c>
      <c r="H14" s="132">
        <v>6686.94</v>
      </c>
      <c r="I14" s="130" t="s">
        <v>180</v>
      </c>
      <c r="J14" s="130" t="s">
        <v>199</v>
      </c>
      <c r="K14" s="130" t="s">
        <v>182</v>
      </c>
      <c r="L14" s="130" t="s">
        <v>183</v>
      </c>
      <c r="M14" s="130" t="s">
        <v>184</v>
      </c>
      <c r="N14" s="130"/>
      <c r="O14" s="130"/>
      <c r="P14" s="133"/>
      <c r="Q14" s="11"/>
      <c r="R14" t="str">
        <f t="shared" si="0"/>
        <v>marzo</v>
      </c>
    </row>
    <row r="15" spans="1:18" ht="29.5" thickBot="1" x14ac:dyDescent="0.4">
      <c r="A15" s="130"/>
      <c r="B15" s="130"/>
      <c r="C15" s="130" t="s">
        <v>178</v>
      </c>
      <c r="D15" s="131" t="s">
        <v>198</v>
      </c>
      <c r="E15" s="131" t="s">
        <v>198</v>
      </c>
      <c r="F15" s="130" t="s">
        <v>180</v>
      </c>
      <c r="G15" s="132">
        <v>240</v>
      </c>
      <c r="H15" s="132">
        <v>5686.94</v>
      </c>
      <c r="I15" s="130" t="s">
        <v>180</v>
      </c>
      <c r="J15" s="130" t="s">
        <v>181</v>
      </c>
      <c r="K15" s="130" t="s">
        <v>182</v>
      </c>
      <c r="L15" s="130" t="s">
        <v>183</v>
      </c>
      <c r="M15" s="130" t="s">
        <v>184</v>
      </c>
      <c r="N15" s="130"/>
      <c r="O15" s="130"/>
      <c r="P15" s="133"/>
      <c r="Q15" s="11"/>
      <c r="R15" t="str">
        <f t="shared" si="0"/>
        <v>marzo</v>
      </c>
    </row>
    <row r="16" spans="1:18" ht="29.5" thickBot="1" x14ac:dyDescent="0.4">
      <c r="A16" s="130"/>
      <c r="B16" s="130"/>
      <c r="C16" s="130" t="s">
        <v>178</v>
      </c>
      <c r="D16" s="131" t="s">
        <v>200</v>
      </c>
      <c r="E16" s="131" t="s">
        <v>200</v>
      </c>
      <c r="F16" s="130" t="s">
        <v>180</v>
      </c>
      <c r="G16" s="132">
        <v>450</v>
      </c>
      <c r="H16" s="132">
        <v>5926.94</v>
      </c>
      <c r="I16" s="130" t="s">
        <v>180</v>
      </c>
      <c r="J16" s="130" t="s">
        <v>181</v>
      </c>
      <c r="K16" s="130" t="s">
        <v>182</v>
      </c>
      <c r="L16" s="130" t="s">
        <v>183</v>
      </c>
      <c r="M16" s="130" t="s">
        <v>184</v>
      </c>
      <c r="N16" s="130"/>
      <c r="O16" s="130"/>
      <c r="P16" s="133"/>
      <c r="Q16" s="11"/>
      <c r="R16" t="str">
        <f t="shared" si="0"/>
        <v>marzo</v>
      </c>
    </row>
    <row r="17" spans="1:18" ht="29.5" thickBot="1" x14ac:dyDescent="0.4">
      <c r="A17" s="130"/>
      <c r="B17" s="130"/>
      <c r="C17" s="130" t="s">
        <v>178</v>
      </c>
      <c r="D17" s="131" t="s">
        <v>201</v>
      </c>
      <c r="E17" s="131" t="s">
        <v>201</v>
      </c>
      <c r="F17" s="130" t="s">
        <v>180</v>
      </c>
      <c r="G17" s="132">
        <v>13.85</v>
      </c>
      <c r="H17" s="132">
        <v>6376.94</v>
      </c>
      <c r="I17" s="130" t="s">
        <v>180</v>
      </c>
      <c r="J17" s="130" t="s">
        <v>192</v>
      </c>
      <c r="K17" s="130" t="s">
        <v>193</v>
      </c>
      <c r="L17" s="130" t="s">
        <v>183</v>
      </c>
      <c r="M17" s="130" t="s">
        <v>194</v>
      </c>
      <c r="N17" s="130"/>
      <c r="O17" s="130"/>
      <c r="P17" s="133"/>
      <c r="Q17" s="11"/>
      <c r="R17" t="str">
        <f t="shared" si="0"/>
        <v>marzo</v>
      </c>
    </row>
    <row r="18" spans="1:18" ht="29.5" thickBot="1" x14ac:dyDescent="0.4">
      <c r="A18" s="130"/>
      <c r="B18" s="130"/>
      <c r="C18" s="130" t="s">
        <v>178</v>
      </c>
      <c r="D18" s="131" t="s">
        <v>202</v>
      </c>
      <c r="E18" s="131" t="s">
        <v>202</v>
      </c>
      <c r="F18" s="130" t="s">
        <v>180</v>
      </c>
      <c r="G18" s="132">
        <v>53.25</v>
      </c>
      <c r="H18" s="132">
        <v>6390.79</v>
      </c>
      <c r="I18" s="130" t="s">
        <v>180</v>
      </c>
      <c r="J18" s="130" t="s">
        <v>192</v>
      </c>
      <c r="K18" s="130" t="s">
        <v>193</v>
      </c>
      <c r="L18" s="130" t="s">
        <v>183</v>
      </c>
      <c r="M18" s="130" t="s">
        <v>194</v>
      </c>
      <c r="N18" s="130"/>
      <c r="O18" s="130"/>
      <c r="P18" s="133"/>
      <c r="Q18" s="11"/>
      <c r="R18" t="str">
        <f t="shared" si="0"/>
        <v>marzo</v>
      </c>
    </row>
    <row r="19" spans="1:18" ht="29.5" thickBot="1" x14ac:dyDescent="0.4">
      <c r="A19" s="130"/>
      <c r="B19" s="130"/>
      <c r="C19" s="130" t="s">
        <v>178</v>
      </c>
      <c r="D19" s="131" t="s">
        <v>203</v>
      </c>
      <c r="E19" s="131" t="s">
        <v>203</v>
      </c>
      <c r="F19" s="130" t="s">
        <v>180</v>
      </c>
      <c r="G19" s="132">
        <v>205.88</v>
      </c>
      <c r="H19" s="132">
        <v>6444.04</v>
      </c>
      <c r="I19" s="130" t="s">
        <v>180</v>
      </c>
      <c r="J19" s="130" t="s">
        <v>192</v>
      </c>
      <c r="K19" s="130" t="s">
        <v>193</v>
      </c>
      <c r="L19" s="130" t="s">
        <v>183</v>
      </c>
      <c r="M19" s="130" t="s">
        <v>194</v>
      </c>
      <c r="N19" s="130"/>
      <c r="O19" s="130"/>
      <c r="P19" s="133"/>
      <c r="Q19" s="11"/>
      <c r="R19" t="str">
        <f t="shared" si="0"/>
        <v>febrero</v>
      </c>
    </row>
    <row r="20" spans="1:18" ht="29.5" thickBot="1" x14ac:dyDescent="0.4">
      <c r="A20" s="130"/>
      <c r="B20" s="130"/>
      <c r="C20" s="130" t="s">
        <v>178</v>
      </c>
      <c r="D20" s="131" t="s">
        <v>203</v>
      </c>
      <c r="E20" s="131" t="s">
        <v>203</v>
      </c>
      <c r="F20" s="130" t="s">
        <v>180</v>
      </c>
      <c r="G20" s="132">
        <v>283.32</v>
      </c>
      <c r="H20" s="132">
        <v>6649.92</v>
      </c>
      <c r="I20" s="130" t="s">
        <v>180</v>
      </c>
      <c r="J20" s="130" t="s">
        <v>188</v>
      </c>
      <c r="K20" s="130" t="s">
        <v>204</v>
      </c>
      <c r="L20" s="130" t="s">
        <v>183</v>
      </c>
      <c r="M20" s="130" t="s">
        <v>205</v>
      </c>
      <c r="N20" s="130"/>
      <c r="O20" s="130"/>
      <c r="P20" s="133"/>
      <c r="Q20" s="11"/>
      <c r="R20" t="str">
        <f t="shared" si="0"/>
        <v>febrero</v>
      </c>
    </row>
    <row r="21" spans="1:18" ht="29.5" thickBot="1" x14ac:dyDescent="0.4">
      <c r="A21" s="130"/>
      <c r="B21" s="130"/>
      <c r="C21" s="130" t="s">
        <v>178</v>
      </c>
      <c r="D21" s="131" t="s">
        <v>206</v>
      </c>
      <c r="E21" s="131" t="s">
        <v>206</v>
      </c>
      <c r="F21" s="130" t="s">
        <v>180</v>
      </c>
      <c r="G21" s="132">
        <v>21.6</v>
      </c>
      <c r="H21" s="132">
        <v>6933.24</v>
      </c>
      <c r="I21" s="130" t="s">
        <v>180</v>
      </c>
      <c r="J21" s="130" t="s">
        <v>192</v>
      </c>
      <c r="K21" s="130" t="s">
        <v>193</v>
      </c>
      <c r="L21" s="130" t="s">
        <v>183</v>
      </c>
      <c r="M21" s="130" t="s">
        <v>194</v>
      </c>
      <c r="N21" s="130"/>
      <c r="O21" s="130"/>
      <c r="P21" s="133"/>
      <c r="Q21" s="11"/>
      <c r="R21" t="str">
        <f t="shared" si="0"/>
        <v>febrero</v>
      </c>
    </row>
    <row r="22" spans="1:18" ht="29.5" thickBot="1" x14ac:dyDescent="0.4">
      <c r="A22" s="130"/>
      <c r="B22" s="130"/>
      <c r="C22" s="130" t="s">
        <v>178</v>
      </c>
      <c r="D22" s="131" t="s">
        <v>206</v>
      </c>
      <c r="E22" s="131" t="s">
        <v>206</v>
      </c>
      <c r="F22" s="130" t="s">
        <v>180</v>
      </c>
      <c r="G22" s="132">
        <v>28.94</v>
      </c>
      <c r="H22" s="132">
        <v>6954.84</v>
      </c>
      <c r="I22" s="130" t="s">
        <v>180</v>
      </c>
      <c r="J22" s="130" t="s">
        <v>192</v>
      </c>
      <c r="K22" s="130" t="s">
        <v>193</v>
      </c>
      <c r="L22" s="130" t="s">
        <v>183</v>
      </c>
      <c r="M22" s="130" t="s">
        <v>194</v>
      </c>
      <c r="N22" s="130"/>
      <c r="O22" s="130"/>
      <c r="P22" s="133"/>
      <c r="Q22" s="11"/>
      <c r="R22" t="str">
        <f t="shared" si="0"/>
        <v>febrero</v>
      </c>
    </row>
    <row r="23" spans="1:18" ht="29.5" thickBot="1" x14ac:dyDescent="0.4">
      <c r="A23" s="130"/>
      <c r="B23" s="130"/>
      <c r="C23" s="130" t="s">
        <v>178</v>
      </c>
      <c r="D23" s="131" t="s">
        <v>206</v>
      </c>
      <c r="E23" s="131" t="s">
        <v>206</v>
      </c>
      <c r="F23" s="132">
        <v>1450</v>
      </c>
      <c r="G23" s="130" t="s">
        <v>180</v>
      </c>
      <c r="H23" s="132">
        <v>6983.78</v>
      </c>
      <c r="I23" s="130" t="s">
        <v>180</v>
      </c>
      <c r="J23" s="130" t="s">
        <v>199</v>
      </c>
      <c r="K23" s="130" t="s">
        <v>207</v>
      </c>
      <c r="L23" s="130" t="s">
        <v>183</v>
      </c>
      <c r="M23" s="130" t="s">
        <v>208</v>
      </c>
      <c r="N23" s="130"/>
      <c r="O23" s="130"/>
      <c r="P23" s="133"/>
      <c r="Q23" s="11"/>
      <c r="R23" t="str">
        <f t="shared" si="0"/>
        <v>febrero</v>
      </c>
    </row>
    <row r="24" spans="1:18" ht="29.5" thickBot="1" x14ac:dyDescent="0.4">
      <c r="A24" s="130"/>
      <c r="B24" s="130"/>
      <c r="C24" s="130" t="s">
        <v>178</v>
      </c>
      <c r="D24" s="131" t="s">
        <v>206</v>
      </c>
      <c r="E24" s="131" t="s">
        <v>206</v>
      </c>
      <c r="F24" s="130" t="s">
        <v>180</v>
      </c>
      <c r="G24" s="132">
        <v>58.58</v>
      </c>
      <c r="H24" s="132">
        <v>5533.78</v>
      </c>
      <c r="I24" s="130" t="s">
        <v>180</v>
      </c>
      <c r="J24" s="130" t="s">
        <v>188</v>
      </c>
      <c r="K24" s="130" t="s">
        <v>209</v>
      </c>
      <c r="L24" s="130" t="s">
        <v>183</v>
      </c>
      <c r="M24" s="130" t="s">
        <v>210</v>
      </c>
      <c r="N24" s="130"/>
      <c r="O24" s="130"/>
      <c r="P24" s="133"/>
      <c r="Q24" s="11"/>
      <c r="R24" t="str">
        <f t="shared" si="0"/>
        <v>febrero</v>
      </c>
    </row>
    <row r="25" spans="1:18" ht="29.5" thickBot="1" x14ac:dyDescent="0.4">
      <c r="A25" s="130"/>
      <c r="B25" s="130"/>
      <c r="C25" s="130" t="s">
        <v>178</v>
      </c>
      <c r="D25" s="131" t="s">
        <v>211</v>
      </c>
      <c r="E25" s="131" t="s">
        <v>211</v>
      </c>
      <c r="F25" s="130" t="s">
        <v>180</v>
      </c>
      <c r="G25" s="132">
        <v>11.93</v>
      </c>
      <c r="H25" s="132">
        <v>5592.36</v>
      </c>
      <c r="I25" s="130" t="s">
        <v>180</v>
      </c>
      <c r="J25" s="130" t="s">
        <v>192</v>
      </c>
      <c r="K25" s="130" t="s">
        <v>193</v>
      </c>
      <c r="L25" s="130" t="s">
        <v>183</v>
      </c>
      <c r="M25" s="130" t="s">
        <v>194</v>
      </c>
      <c r="N25" s="130"/>
      <c r="O25" s="130"/>
      <c r="P25" s="133"/>
      <c r="Q25" s="11"/>
      <c r="R25" t="str">
        <f t="shared" si="0"/>
        <v>febrero</v>
      </c>
    </row>
    <row r="26" spans="1:18" ht="29.5" thickBot="1" x14ac:dyDescent="0.4">
      <c r="A26" s="130"/>
      <c r="B26" s="130"/>
      <c r="C26" s="130" t="s">
        <v>178</v>
      </c>
      <c r="D26" s="131" t="s">
        <v>212</v>
      </c>
      <c r="E26" s="131" t="s">
        <v>212</v>
      </c>
      <c r="F26" s="130" t="s">
        <v>180</v>
      </c>
      <c r="G26" s="132">
        <v>10</v>
      </c>
      <c r="H26" s="132">
        <v>5604.29</v>
      </c>
      <c r="I26" s="130" t="s">
        <v>180</v>
      </c>
      <c r="J26" s="130" t="s">
        <v>192</v>
      </c>
      <c r="K26" s="130" t="s">
        <v>193</v>
      </c>
      <c r="L26" s="130" t="s">
        <v>183</v>
      </c>
      <c r="M26" s="130" t="s">
        <v>194</v>
      </c>
      <c r="N26" s="130"/>
      <c r="O26" s="130"/>
      <c r="P26" s="133"/>
      <c r="Q26" s="11"/>
      <c r="R26" t="str">
        <f t="shared" si="0"/>
        <v>febrero</v>
      </c>
    </row>
    <row r="27" spans="1:18" ht="29.5" thickBot="1" x14ac:dyDescent="0.4">
      <c r="A27" s="130"/>
      <c r="B27" s="130"/>
      <c r="C27" s="130" t="s">
        <v>178</v>
      </c>
      <c r="D27" s="131" t="s">
        <v>212</v>
      </c>
      <c r="E27" s="131" t="s">
        <v>212</v>
      </c>
      <c r="F27" s="130" t="s">
        <v>180</v>
      </c>
      <c r="G27" s="132">
        <v>5.66</v>
      </c>
      <c r="H27" s="132">
        <v>5614.29</v>
      </c>
      <c r="I27" s="130" t="s">
        <v>180</v>
      </c>
      <c r="J27" s="130" t="s">
        <v>192</v>
      </c>
      <c r="K27" s="130" t="s">
        <v>193</v>
      </c>
      <c r="L27" s="130" t="s">
        <v>183</v>
      </c>
      <c r="M27" s="130" t="s">
        <v>194</v>
      </c>
      <c r="N27" s="130"/>
      <c r="O27" s="130"/>
      <c r="P27" s="133"/>
      <c r="Q27" s="11"/>
      <c r="R27" t="str">
        <f t="shared" si="0"/>
        <v>febrero</v>
      </c>
    </row>
    <row r="28" spans="1:18" ht="29.5" thickBot="1" x14ac:dyDescent="0.4">
      <c r="A28" s="130"/>
      <c r="B28" s="130"/>
      <c r="C28" s="130" t="s">
        <v>178</v>
      </c>
      <c r="D28" s="131" t="s">
        <v>213</v>
      </c>
      <c r="E28" s="131" t="s">
        <v>213</v>
      </c>
      <c r="F28" s="130" t="s">
        <v>180</v>
      </c>
      <c r="G28" s="132">
        <v>13</v>
      </c>
      <c r="H28" s="132">
        <v>5619.95</v>
      </c>
      <c r="I28" s="130" t="s">
        <v>180</v>
      </c>
      <c r="J28" s="130" t="s">
        <v>192</v>
      </c>
      <c r="K28" s="130" t="s">
        <v>193</v>
      </c>
      <c r="L28" s="130" t="s">
        <v>183</v>
      </c>
      <c r="M28" s="130" t="s">
        <v>194</v>
      </c>
      <c r="N28" s="130"/>
      <c r="O28" s="130"/>
      <c r="P28" s="133"/>
      <c r="Q28" s="11"/>
      <c r="R28" t="str">
        <f t="shared" si="0"/>
        <v>febrero</v>
      </c>
    </row>
    <row r="29" spans="1:18" ht="29.5" thickBot="1" x14ac:dyDescent="0.4">
      <c r="A29" s="130"/>
      <c r="B29" s="130"/>
      <c r="C29" s="130" t="s">
        <v>178</v>
      </c>
      <c r="D29" s="131" t="s">
        <v>213</v>
      </c>
      <c r="E29" s="131" t="s">
        <v>211</v>
      </c>
      <c r="F29" s="132">
        <v>129</v>
      </c>
      <c r="G29" s="130" t="s">
        <v>180</v>
      </c>
      <c r="H29" s="132">
        <v>5632.95</v>
      </c>
      <c r="I29" s="130" t="s">
        <v>180</v>
      </c>
      <c r="J29" s="130" t="s">
        <v>199</v>
      </c>
      <c r="K29" s="130" t="s">
        <v>214</v>
      </c>
      <c r="L29" s="130" t="s">
        <v>183</v>
      </c>
      <c r="M29" s="130" t="s">
        <v>215</v>
      </c>
      <c r="N29" s="130"/>
      <c r="O29" s="130"/>
      <c r="P29" s="133"/>
      <c r="Q29" s="11"/>
      <c r="R29" t="str">
        <f t="shared" si="0"/>
        <v>febrero</v>
      </c>
    </row>
    <row r="30" spans="1:18" ht="29.5" thickBot="1" x14ac:dyDescent="0.4">
      <c r="A30" s="130"/>
      <c r="B30" s="130"/>
      <c r="C30" s="130" t="s">
        <v>178</v>
      </c>
      <c r="D30" s="131" t="s">
        <v>216</v>
      </c>
      <c r="E30" s="131" t="s">
        <v>216</v>
      </c>
      <c r="F30" s="132">
        <v>76.78</v>
      </c>
      <c r="G30" s="130" t="s">
        <v>180</v>
      </c>
      <c r="H30" s="132">
        <v>5503.95</v>
      </c>
      <c r="I30" s="130" t="s">
        <v>180</v>
      </c>
      <c r="J30" s="130" t="s">
        <v>199</v>
      </c>
      <c r="K30" s="130" t="s">
        <v>207</v>
      </c>
      <c r="L30" s="130" t="s">
        <v>183</v>
      </c>
      <c r="M30" s="130" t="s">
        <v>217</v>
      </c>
      <c r="N30" s="130"/>
      <c r="O30" s="130"/>
      <c r="P30" s="133"/>
      <c r="Q30" s="11"/>
      <c r="R30" t="str">
        <f t="shared" si="0"/>
        <v>febrero</v>
      </c>
    </row>
    <row r="31" spans="1:18" ht="29.5" thickBot="1" x14ac:dyDescent="0.4">
      <c r="A31" s="130"/>
      <c r="B31" s="130"/>
      <c r="C31" s="130" t="s">
        <v>178</v>
      </c>
      <c r="D31" s="131" t="s">
        <v>218</v>
      </c>
      <c r="E31" s="131" t="s">
        <v>218</v>
      </c>
      <c r="F31" s="132">
        <v>1.1399999999999999</v>
      </c>
      <c r="G31" s="130" t="s">
        <v>180</v>
      </c>
      <c r="H31" s="132">
        <v>5427.17</v>
      </c>
      <c r="I31" s="130" t="s">
        <v>180</v>
      </c>
      <c r="J31" s="130" t="s">
        <v>199</v>
      </c>
      <c r="K31" s="130" t="s">
        <v>193</v>
      </c>
      <c r="L31" s="130" t="s">
        <v>183</v>
      </c>
      <c r="M31" s="130" t="s">
        <v>194</v>
      </c>
      <c r="N31" s="130"/>
      <c r="O31" s="130"/>
      <c r="P31" s="133"/>
      <c r="Q31" s="11"/>
      <c r="R31" t="str">
        <f t="shared" si="0"/>
        <v>febrero</v>
      </c>
    </row>
    <row r="32" spans="1:18" ht="29.5" thickBot="1" x14ac:dyDescent="0.4">
      <c r="A32" s="130"/>
      <c r="B32" s="130"/>
      <c r="C32" s="130" t="s">
        <v>178</v>
      </c>
      <c r="D32" s="131" t="s">
        <v>218</v>
      </c>
      <c r="E32" s="131" t="s">
        <v>218</v>
      </c>
      <c r="F32" s="132">
        <v>756</v>
      </c>
      <c r="G32" s="130" t="s">
        <v>180</v>
      </c>
      <c r="H32" s="132">
        <v>5426.03</v>
      </c>
      <c r="I32" s="130" t="s">
        <v>180</v>
      </c>
      <c r="J32" s="130" t="s">
        <v>199</v>
      </c>
      <c r="K32" s="130" t="s">
        <v>214</v>
      </c>
      <c r="L32" s="130" t="s">
        <v>183</v>
      </c>
      <c r="M32" s="130" t="s">
        <v>219</v>
      </c>
      <c r="N32" s="130"/>
      <c r="O32" s="130"/>
      <c r="P32" s="133"/>
      <c r="Q32" s="11"/>
      <c r="R32" t="str">
        <f t="shared" si="0"/>
        <v>febrero</v>
      </c>
    </row>
    <row r="33" spans="1:18" ht="29.5" thickBot="1" x14ac:dyDescent="0.4">
      <c r="A33" s="130"/>
      <c r="B33" s="130"/>
      <c r="C33" s="130" t="s">
        <v>178</v>
      </c>
      <c r="D33" s="131" t="s">
        <v>220</v>
      </c>
      <c r="E33" s="131" t="s">
        <v>220</v>
      </c>
      <c r="F33" s="130" t="s">
        <v>180</v>
      </c>
      <c r="G33" s="132">
        <v>78.900000000000006</v>
      </c>
      <c r="H33" s="132">
        <v>4670.03</v>
      </c>
      <c r="I33" s="130" t="s">
        <v>180</v>
      </c>
      <c r="J33" s="130" t="s">
        <v>192</v>
      </c>
      <c r="K33" s="130" t="s">
        <v>193</v>
      </c>
      <c r="L33" s="130" t="s">
        <v>183</v>
      </c>
      <c r="M33" s="130" t="s">
        <v>194</v>
      </c>
      <c r="N33" s="130"/>
      <c r="O33" s="130"/>
      <c r="P33" s="133"/>
      <c r="Q33" s="11"/>
      <c r="R33" t="str">
        <f t="shared" si="0"/>
        <v>febrero</v>
      </c>
    </row>
    <row r="34" spans="1:18" ht="29.5" thickBot="1" x14ac:dyDescent="0.4">
      <c r="A34" s="130"/>
      <c r="B34" s="130"/>
      <c r="C34" s="130" t="s">
        <v>178</v>
      </c>
      <c r="D34" s="131" t="s">
        <v>221</v>
      </c>
      <c r="E34" s="131" t="s">
        <v>221</v>
      </c>
      <c r="F34" s="130" t="s">
        <v>180</v>
      </c>
      <c r="G34" s="132">
        <v>34.479999999999997</v>
      </c>
      <c r="H34" s="132">
        <v>4748.93</v>
      </c>
      <c r="I34" s="130" t="s">
        <v>180</v>
      </c>
      <c r="J34" s="130" t="s">
        <v>192</v>
      </c>
      <c r="K34" s="130" t="s">
        <v>193</v>
      </c>
      <c r="L34" s="130" t="s">
        <v>183</v>
      </c>
      <c r="M34" s="130" t="s">
        <v>194</v>
      </c>
      <c r="N34" s="130"/>
      <c r="O34" s="130"/>
      <c r="P34" s="133"/>
      <c r="Q34" s="11"/>
      <c r="R34" t="str">
        <f t="shared" si="0"/>
        <v>febrero</v>
      </c>
    </row>
    <row r="35" spans="1:18" ht="29.5" thickBot="1" x14ac:dyDescent="0.4">
      <c r="A35" s="130"/>
      <c r="B35" s="130"/>
      <c r="C35" s="130" t="s">
        <v>178</v>
      </c>
      <c r="D35" s="131" t="s">
        <v>222</v>
      </c>
      <c r="E35" s="131" t="s">
        <v>222</v>
      </c>
      <c r="F35" s="130" t="s">
        <v>180</v>
      </c>
      <c r="G35" s="132">
        <v>145</v>
      </c>
      <c r="H35" s="132">
        <v>4783.41</v>
      </c>
      <c r="I35" s="130" t="s">
        <v>180</v>
      </c>
      <c r="J35" s="130" t="s">
        <v>181</v>
      </c>
      <c r="K35" s="130" t="s">
        <v>182</v>
      </c>
      <c r="L35" s="130" t="s">
        <v>183</v>
      </c>
      <c r="M35" s="130" t="s">
        <v>184</v>
      </c>
      <c r="N35" s="130"/>
      <c r="O35" s="130"/>
      <c r="P35" s="133"/>
      <c r="Q35" s="11"/>
      <c r="R35" t="str">
        <f t="shared" si="0"/>
        <v>febrero</v>
      </c>
    </row>
    <row r="36" spans="1:18" ht="29.5" thickBot="1" x14ac:dyDescent="0.4">
      <c r="A36" s="130"/>
      <c r="B36" s="130"/>
      <c r="C36" s="130" t="s">
        <v>178</v>
      </c>
      <c r="D36" s="131" t="s">
        <v>223</v>
      </c>
      <c r="E36" s="131" t="s">
        <v>223</v>
      </c>
      <c r="F36" s="130" t="s">
        <v>180</v>
      </c>
      <c r="G36" s="132">
        <v>17.649999999999999</v>
      </c>
      <c r="H36" s="132">
        <v>4928.41</v>
      </c>
      <c r="I36" s="130" t="s">
        <v>180</v>
      </c>
      <c r="J36" s="130" t="s">
        <v>192</v>
      </c>
      <c r="K36" s="130" t="s">
        <v>193</v>
      </c>
      <c r="L36" s="130" t="s">
        <v>183</v>
      </c>
      <c r="M36" s="130" t="s">
        <v>194</v>
      </c>
      <c r="N36" s="130"/>
      <c r="O36" s="130"/>
      <c r="P36" s="133"/>
      <c r="Q36" s="11"/>
      <c r="R36" t="str">
        <f t="shared" si="0"/>
        <v>febrero</v>
      </c>
    </row>
    <row r="37" spans="1:18" ht="29.5" thickBot="1" x14ac:dyDescent="0.4">
      <c r="A37" s="130"/>
      <c r="B37" s="130"/>
      <c r="C37" s="130" t="s">
        <v>178</v>
      </c>
      <c r="D37" s="131" t="s">
        <v>223</v>
      </c>
      <c r="E37" s="131" t="s">
        <v>223</v>
      </c>
      <c r="F37" s="130" t="s">
        <v>180</v>
      </c>
      <c r="G37" s="132">
        <v>140.38999999999999</v>
      </c>
      <c r="H37" s="132">
        <v>4946.0600000000004</v>
      </c>
      <c r="I37" s="130" t="s">
        <v>180</v>
      </c>
      <c r="J37" s="130" t="s">
        <v>181</v>
      </c>
      <c r="K37" s="130" t="s">
        <v>182</v>
      </c>
      <c r="L37" s="130" t="s">
        <v>183</v>
      </c>
      <c r="M37" s="130" t="s">
        <v>184</v>
      </c>
      <c r="N37" s="130"/>
      <c r="O37" s="130"/>
      <c r="P37" s="133"/>
      <c r="Q37" s="11"/>
      <c r="R37" t="str">
        <f t="shared" si="0"/>
        <v>febrero</v>
      </c>
    </row>
    <row r="38" spans="1:18" ht="29.5" thickBot="1" x14ac:dyDescent="0.4">
      <c r="A38" s="130"/>
      <c r="B38" s="130"/>
      <c r="C38" s="130" t="s">
        <v>178</v>
      </c>
      <c r="D38" s="131" t="s">
        <v>224</v>
      </c>
      <c r="E38" s="131" t="s">
        <v>224</v>
      </c>
      <c r="F38" s="130" t="s">
        <v>180</v>
      </c>
      <c r="G38" s="132"/>
      <c r="H38" s="132">
        <v>5086.45</v>
      </c>
      <c r="I38" s="130" t="s">
        <v>180</v>
      </c>
      <c r="J38" s="130" t="s">
        <v>187</v>
      </c>
      <c r="K38" s="130" t="s">
        <v>182</v>
      </c>
      <c r="L38" s="130" t="s">
        <v>183</v>
      </c>
      <c r="M38" s="130" t="s">
        <v>184</v>
      </c>
      <c r="N38" s="130"/>
      <c r="O38" s="130"/>
      <c r="P38" s="133"/>
      <c r="Q38" s="11"/>
      <c r="R38" t="str">
        <f t="shared" si="0"/>
        <v>febrero</v>
      </c>
    </row>
    <row r="39" spans="1:18" ht="29.5" thickBot="1" x14ac:dyDescent="0.4">
      <c r="A39" s="130"/>
      <c r="B39" s="130"/>
      <c r="C39" s="130" t="s">
        <v>178</v>
      </c>
      <c r="D39" s="131" t="s">
        <v>224</v>
      </c>
      <c r="E39" s="131" t="s">
        <v>224</v>
      </c>
      <c r="F39" s="130" t="s">
        <v>180</v>
      </c>
      <c r="G39" s="132">
        <v>11.93</v>
      </c>
      <c r="H39" s="132">
        <v>5301.45</v>
      </c>
      <c r="I39" s="130" t="s">
        <v>180</v>
      </c>
      <c r="J39" s="130" t="s">
        <v>192</v>
      </c>
      <c r="K39" s="130" t="s">
        <v>193</v>
      </c>
      <c r="L39" s="130" t="s">
        <v>183</v>
      </c>
      <c r="M39" s="130" t="s">
        <v>194</v>
      </c>
      <c r="N39" s="130"/>
      <c r="O39" s="130"/>
      <c r="P39" s="133"/>
      <c r="Q39" s="11"/>
      <c r="R39" t="str">
        <f t="shared" si="0"/>
        <v>febrero</v>
      </c>
    </row>
    <row r="40" spans="1:18" ht="29.5" thickBot="1" x14ac:dyDescent="0.4">
      <c r="A40" s="130"/>
      <c r="B40" s="130"/>
      <c r="C40" s="130" t="s">
        <v>178</v>
      </c>
      <c r="D40" s="131" t="s">
        <v>224</v>
      </c>
      <c r="E40" s="131" t="s">
        <v>224</v>
      </c>
      <c r="F40" s="132">
        <v>80</v>
      </c>
      <c r="G40" s="130" t="s">
        <v>180</v>
      </c>
      <c r="H40" s="132">
        <v>5313.38</v>
      </c>
      <c r="I40" s="130" t="s">
        <v>180</v>
      </c>
      <c r="J40" s="130" t="s">
        <v>199</v>
      </c>
      <c r="K40" s="130" t="s">
        <v>214</v>
      </c>
      <c r="L40" s="130" t="s">
        <v>183</v>
      </c>
      <c r="M40" s="130" t="s">
        <v>225</v>
      </c>
      <c r="N40" s="130"/>
      <c r="O40" s="130"/>
      <c r="P40" s="133"/>
      <c r="Q40" s="11"/>
      <c r="R40" t="str">
        <f t="shared" si="0"/>
        <v>febrero</v>
      </c>
    </row>
    <row r="41" spans="1:18" ht="29.5" thickBot="1" x14ac:dyDescent="0.4">
      <c r="A41" s="130"/>
      <c r="B41" s="130"/>
      <c r="C41" s="130" t="s">
        <v>178</v>
      </c>
      <c r="D41" s="131" t="s">
        <v>226</v>
      </c>
      <c r="E41" s="131" t="s">
        <v>226</v>
      </c>
      <c r="F41" s="130" t="s">
        <v>180</v>
      </c>
      <c r="G41" s="132">
        <v>9.99</v>
      </c>
      <c r="H41" s="132">
        <v>5233.38</v>
      </c>
      <c r="I41" s="130" t="s">
        <v>180</v>
      </c>
      <c r="J41" s="130" t="s">
        <v>192</v>
      </c>
      <c r="K41" s="130" t="s">
        <v>193</v>
      </c>
      <c r="L41" s="130" t="s">
        <v>183</v>
      </c>
      <c r="M41" s="130" t="s">
        <v>194</v>
      </c>
      <c r="N41" s="130"/>
      <c r="O41" s="130"/>
      <c r="P41" s="133"/>
      <c r="Q41" s="11"/>
      <c r="R41" t="str">
        <f t="shared" si="0"/>
        <v>febrero</v>
      </c>
    </row>
    <row r="42" spans="1:18" ht="29.5" thickBot="1" x14ac:dyDescent="0.4">
      <c r="A42" s="130"/>
      <c r="B42" s="130"/>
      <c r="C42" s="130" t="s">
        <v>178</v>
      </c>
      <c r="D42" s="131" t="s">
        <v>226</v>
      </c>
      <c r="E42" s="131" t="s">
        <v>226</v>
      </c>
      <c r="F42" s="130" t="s">
        <v>180</v>
      </c>
      <c r="G42" s="132"/>
      <c r="H42" s="132">
        <v>5243.37</v>
      </c>
      <c r="I42" s="130" t="s">
        <v>180</v>
      </c>
      <c r="J42" s="130" t="s">
        <v>181</v>
      </c>
      <c r="K42" s="130" t="s">
        <v>182</v>
      </c>
      <c r="L42" s="130" t="s">
        <v>183</v>
      </c>
      <c r="M42" s="130" t="s">
        <v>184</v>
      </c>
      <c r="N42" s="130"/>
      <c r="O42" s="130"/>
      <c r="P42" s="133"/>
      <c r="Q42" s="11"/>
      <c r="R42" t="str">
        <f t="shared" si="0"/>
        <v>febrero</v>
      </c>
    </row>
    <row r="43" spans="1:18" ht="29.5" thickBot="1" x14ac:dyDescent="0.4">
      <c r="A43" s="130"/>
      <c r="B43" s="130"/>
      <c r="C43" s="130" t="s">
        <v>178</v>
      </c>
      <c r="D43" s="131" t="s">
        <v>226</v>
      </c>
      <c r="E43" s="131" t="s">
        <v>226</v>
      </c>
      <c r="F43" s="130" t="s">
        <v>180</v>
      </c>
      <c r="G43" s="132">
        <v>5.71</v>
      </c>
      <c r="H43" s="132">
        <v>5663.37</v>
      </c>
      <c r="I43" s="130" t="s">
        <v>180</v>
      </c>
      <c r="J43" s="130" t="s">
        <v>192</v>
      </c>
      <c r="K43" s="130" t="s">
        <v>193</v>
      </c>
      <c r="L43" s="130" t="s">
        <v>183</v>
      </c>
      <c r="M43" s="130" t="s">
        <v>194</v>
      </c>
      <c r="N43" s="130"/>
      <c r="O43" s="130"/>
      <c r="P43" s="133"/>
      <c r="Q43" s="11"/>
      <c r="R43" t="str">
        <f t="shared" si="0"/>
        <v>febrero</v>
      </c>
    </row>
    <row r="44" spans="1:18" ht="29.5" thickBot="1" x14ac:dyDescent="0.4">
      <c r="A44" s="130"/>
      <c r="B44" s="130"/>
      <c r="C44" s="130" t="s">
        <v>178</v>
      </c>
      <c r="D44" s="131" t="s">
        <v>227</v>
      </c>
      <c r="E44" s="131" t="s">
        <v>227</v>
      </c>
      <c r="F44" s="130" t="s">
        <v>180</v>
      </c>
      <c r="G44" s="132">
        <v>9</v>
      </c>
      <c r="H44" s="132">
        <v>5669.08</v>
      </c>
      <c r="I44" s="130" t="s">
        <v>180</v>
      </c>
      <c r="J44" s="130" t="s">
        <v>192</v>
      </c>
      <c r="K44" s="130" t="s">
        <v>193</v>
      </c>
      <c r="L44" s="130" t="s">
        <v>183</v>
      </c>
      <c r="M44" s="130" t="s">
        <v>194</v>
      </c>
      <c r="N44" s="130"/>
      <c r="O44" s="130"/>
      <c r="P44" s="133"/>
      <c r="Q44" s="11"/>
      <c r="R44" t="str">
        <f t="shared" si="0"/>
        <v>febrero</v>
      </c>
    </row>
    <row r="45" spans="1:18" ht="29.5" thickBot="1" x14ac:dyDescent="0.4">
      <c r="A45" s="130"/>
      <c r="B45" s="130"/>
      <c r="C45" s="130" t="s">
        <v>178</v>
      </c>
      <c r="D45" s="131" t="s">
        <v>227</v>
      </c>
      <c r="E45" s="131" t="s">
        <v>227</v>
      </c>
      <c r="F45" s="130" t="s">
        <v>180</v>
      </c>
      <c r="G45" s="132">
        <v>10</v>
      </c>
      <c r="H45" s="132">
        <v>5678.08</v>
      </c>
      <c r="I45" s="130" t="s">
        <v>180</v>
      </c>
      <c r="J45" s="130" t="s">
        <v>192</v>
      </c>
      <c r="K45" s="130" t="s">
        <v>193</v>
      </c>
      <c r="L45" s="130" t="s">
        <v>183</v>
      </c>
      <c r="M45" s="130" t="s">
        <v>194</v>
      </c>
      <c r="N45" s="130"/>
      <c r="O45" s="130"/>
      <c r="P45" s="133"/>
      <c r="Q45" s="11"/>
      <c r="R45" t="str">
        <f t="shared" si="0"/>
        <v>febrero</v>
      </c>
    </row>
    <row r="46" spans="1:18" ht="29.5" thickBot="1" x14ac:dyDescent="0.4">
      <c r="A46" s="130"/>
      <c r="B46" s="130"/>
      <c r="C46" s="130" t="s">
        <v>178</v>
      </c>
      <c r="D46" s="131" t="s">
        <v>228</v>
      </c>
      <c r="E46" s="131" t="s">
        <v>228</v>
      </c>
      <c r="F46" s="130" t="s">
        <v>180</v>
      </c>
      <c r="G46" s="132">
        <v>450</v>
      </c>
      <c r="H46" s="132">
        <v>5688.08</v>
      </c>
      <c r="I46" s="130" t="s">
        <v>180</v>
      </c>
      <c r="J46" s="130" t="s">
        <v>181</v>
      </c>
      <c r="K46" s="130" t="s">
        <v>182</v>
      </c>
      <c r="L46" s="130" t="s">
        <v>183</v>
      </c>
      <c r="M46" s="130" t="s">
        <v>184</v>
      </c>
      <c r="N46" s="130"/>
      <c r="O46" s="130"/>
      <c r="P46" s="133"/>
      <c r="Q46" s="11"/>
      <c r="R46" t="str">
        <f t="shared" si="0"/>
        <v>febrero</v>
      </c>
    </row>
    <row r="47" spans="1:18" ht="29.5" thickBot="1" x14ac:dyDescent="0.4">
      <c r="A47" s="130"/>
      <c r="B47" s="130"/>
      <c r="C47" s="130" t="s">
        <v>178</v>
      </c>
      <c r="D47" s="131" t="s">
        <v>228</v>
      </c>
      <c r="E47" s="131" t="s">
        <v>228</v>
      </c>
      <c r="F47" s="130" t="s">
        <v>180</v>
      </c>
      <c r="G47" s="132">
        <v>10</v>
      </c>
      <c r="H47" s="132">
        <v>6138.08</v>
      </c>
      <c r="I47" s="130" t="s">
        <v>180</v>
      </c>
      <c r="J47" s="130" t="s">
        <v>192</v>
      </c>
      <c r="K47" s="130" t="s">
        <v>193</v>
      </c>
      <c r="L47" s="130" t="s">
        <v>183</v>
      </c>
      <c r="M47" s="130" t="s">
        <v>194</v>
      </c>
      <c r="N47" s="130"/>
      <c r="O47" s="130"/>
      <c r="P47" s="133"/>
      <c r="Q47" s="11"/>
      <c r="R47" t="str">
        <f t="shared" si="0"/>
        <v>febrero</v>
      </c>
    </row>
    <row r="48" spans="1:18" ht="29.5" thickBot="1" x14ac:dyDescent="0.4">
      <c r="A48" s="130"/>
      <c r="B48" s="130"/>
      <c r="C48" s="130" t="s">
        <v>178</v>
      </c>
      <c r="D48" s="131" t="s">
        <v>229</v>
      </c>
      <c r="E48" s="131" t="s">
        <v>229</v>
      </c>
      <c r="F48" s="130" t="s">
        <v>180</v>
      </c>
      <c r="G48" s="132">
        <v>12</v>
      </c>
      <c r="H48" s="132">
        <v>6148.08</v>
      </c>
      <c r="I48" s="130" t="s">
        <v>180</v>
      </c>
      <c r="J48" s="130" t="s">
        <v>192</v>
      </c>
      <c r="K48" s="130" t="s">
        <v>193</v>
      </c>
      <c r="L48" s="130" t="s">
        <v>183</v>
      </c>
      <c r="M48" s="130" t="s">
        <v>194</v>
      </c>
      <c r="N48" s="130"/>
      <c r="O48" s="130"/>
      <c r="P48" s="133"/>
      <c r="Q48" s="11"/>
      <c r="R48" t="str">
        <f t="shared" si="0"/>
        <v>febrero</v>
      </c>
    </row>
    <row r="49" spans="1:18" ht="29.5" thickBot="1" x14ac:dyDescent="0.4">
      <c r="A49" s="130"/>
      <c r="B49" s="130"/>
      <c r="C49" s="130" t="s">
        <v>178</v>
      </c>
      <c r="D49" s="131" t="s">
        <v>229</v>
      </c>
      <c r="E49" s="131" t="s">
        <v>229</v>
      </c>
      <c r="F49" s="132">
        <v>1500</v>
      </c>
      <c r="G49" s="130" t="s">
        <v>180</v>
      </c>
      <c r="H49" s="132">
        <v>6160.08</v>
      </c>
      <c r="I49" s="130" t="s">
        <v>180</v>
      </c>
      <c r="J49" s="130" t="s">
        <v>199</v>
      </c>
      <c r="K49" s="130" t="s">
        <v>207</v>
      </c>
      <c r="L49" s="130" t="s">
        <v>183</v>
      </c>
      <c r="M49" s="130" t="s">
        <v>208</v>
      </c>
      <c r="N49" s="130"/>
      <c r="O49" s="130"/>
      <c r="P49" s="133"/>
      <c r="Q49" s="11"/>
      <c r="R49" t="str">
        <f t="shared" si="0"/>
        <v>febrero</v>
      </c>
    </row>
    <row r="50" spans="1:18" ht="29.5" thickBot="1" x14ac:dyDescent="0.4">
      <c r="A50" s="130"/>
      <c r="B50" s="130"/>
      <c r="C50" s="130" t="s">
        <v>178</v>
      </c>
      <c r="D50" s="131" t="s">
        <v>229</v>
      </c>
      <c r="E50" s="131" t="s">
        <v>229</v>
      </c>
      <c r="F50" s="130" t="s">
        <v>180</v>
      </c>
      <c r="G50" s="132">
        <v>16.940000000000001</v>
      </c>
      <c r="H50" s="132">
        <v>4660.08</v>
      </c>
      <c r="I50" s="130" t="s">
        <v>180</v>
      </c>
      <c r="J50" s="130" t="s">
        <v>188</v>
      </c>
      <c r="K50" s="130" t="s">
        <v>189</v>
      </c>
      <c r="L50" s="130" t="s">
        <v>183</v>
      </c>
      <c r="M50" s="130" t="s">
        <v>190</v>
      </c>
      <c r="N50" s="130"/>
      <c r="O50" s="130"/>
      <c r="P50" s="133"/>
      <c r="Q50" s="11"/>
      <c r="R50" t="str">
        <f t="shared" si="0"/>
        <v>febrero</v>
      </c>
    </row>
    <row r="51" spans="1:18" ht="29.5" thickBot="1" x14ac:dyDescent="0.4">
      <c r="A51" s="130"/>
      <c r="B51" s="130"/>
      <c r="C51" s="130" t="s">
        <v>178</v>
      </c>
      <c r="D51" s="131" t="s">
        <v>230</v>
      </c>
      <c r="E51" s="131" t="s">
        <v>230</v>
      </c>
      <c r="F51" s="130" t="s">
        <v>180</v>
      </c>
      <c r="G51" s="132">
        <v>162.35</v>
      </c>
      <c r="H51" s="132">
        <v>4677.0200000000004</v>
      </c>
      <c r="I51" s="130" t="s">
        <v>180</v>
      </c>
      <c r="J51" s="130" t="s">
        <v>188</v>
      </c>
      <c r="K51" s="130" t="s">
        <v>195</v>
      </c>
      <c r="L51" s="130" t="s">
        <v>183</v>
      </c>
      <c r="M51" s="130" t="s">
        <v>196</v>
      </c>
      <c r="N51" s="130"/>
      <c r="O51" s="130"/>
      <c r="P51" s="133"/>
      <c r="Q51" s="11"/>
      <c r="R51" t="str">
        <f t="shared" si="0"/>
        <v>febrero</v>
      </c>
    </row>
    <row r="52" spans="1:18" ht="29.5" thickBot="1" x14ac:dyDescent="0.4">
      <c r="A52" s="130"/>
      <c r="B52" s="130"/>
      <c r="C52" s="130" t="s">
        <v>178</v>
      </c>
      <c r="D52" s="131" t="s">
        <v>231</v>
      </c>
      <c r="E52" s="131" t="s">
        <v>231</v>
      </c>
      <c r="F52" s="130" t="s">
        <v>180</v>
      </c>
      <c r="G52" s="132">
        <v>6.23</v>
      </c>
      <c r="H52" s="132">
        <v>4839.37</v>
      </c>
      <c r="I52" s="130" t="s">
        <v>180</v>
      </c>
      <c r="J52" s="130" t="s">
        <v>192</v>
      </c>
      <c r="K52" s="130" t="s">
        <v>193</v>
      </c>
      <c r="L52" s="130" t="s">
        <v>183</v>
      </c>
      <c r="M52" s="130" t="s">
        <v>194</v>
      </c>
      <c r="N52" s="130"/>
      <c r="O52" s="130"/>
      <c r="P52" s="133"/>
      <c r="Q52" s="11"/>
      <c r="R52" t="str">
        <f t="shared" si="0"/>
        <v>febrero</v>
      </c>
    </row>
    <row r="53" spans="1:18" ht="29.5" thickBot="1" x14ac:dyDescent="0.4">
      <c r="A53" s="130"/>
      <c r="B53" s="130"/>
      <c r="C53" s="130" t="s">
        <v>178</v>
      </c>
      <c r="D53" s="131" t="s">
        <v>232</v>
      </c>
      <c r="E53" s="131" t="s">
        <v>232</v>
      </c>
      <c r="F53" s="130" t="s">
        <v>180</v>
      </c>
      <c r="G53" s="132"/>
      <c r="H53" s="132">
        <v>4845.6000000000004</v>
      </c>
      <c r="I53" s="130" t="s">
        <v>180</v>
      </c>
      <c r="J53" s="130" t="s">
        <v>192</v>
      </c>
      <c r="K53" s="130" t="s">
        <v>193</v>
      </c>
      <c r="L53" s="130" t="s">
        <v>183</v>
      </c>
      <c r="M53" s="130" t="s">
        <v>194</v>
      </c>
      <c r="N53" s="130"/>
      <c r="O53" s="130"/>
      <c r="P53" s="133"/>
      <c r="Q53" s="11"/>
      <c r="R53" t="str">
        <f t="shared" si="0"/>
        <v>febrero</v>
      </c>
    </row>
    <row r="54" spans="1:18" ht="29.5" thickBot="1" x14ac:dyDescent="0.4">
      <c r="A54" s="130"/>
      <c r="B54" s="130"/>
      <c r="C54" s="130" t="s">
        <v>178</v>
      </c>
      <c r="D54" s="131" t="s">
        <v>232</v>
      </c>
      <c r="E54" s="131" t="s">
        <v>232</v>
      </c>
      <c r="F54" s="130" t="s">
        <v>180</v>
      </c>
      <c r="G54" s="132"/>
      <c r="H54" s="132">
        <v>4990.6000000000004</v>
      </c>
      <c r="I54" s="130" t="s">
        <v>180</v>
      </c>
      <c r="J54" s="130" t="s">
        <v>192</v>
      </c>
      <c r="K54" s="130" t="s">
        <v>193</v>
      </c>
      <c r="L54" s="130" t="s">
        <v>183</v>
      </c>
      <c r="M54" s="130" t="s">
        <v>194</v>
      </c>
      <c r="N54" s="130"/>
      <c r="O54" s="130"/>
      <c r="P54" s="133"/>
      <c r="Q54" s="11"/>
      <c r="R54" t="str">
        <f t="shared" si="0"/>
        <v>febrero</v>
      </c>
    </row>
    <row r="55" spans="1:18" ht="29.5" thickBot="1" x14ac:dyDescent="0.4">
      <c r="A55" s="130"/>
      <c r="B55" s="130"/>
      <c r="C55" s="130" t="s">
        <v>178</v>
      </c>
      <c r="D55" s="131" t="s">
        <v>233</v>
      </c>
      <c r="E55" s="131" t="s">
        <v>233</v>
      </c>
      <c r="F55" s="130" t="s">
        <v>180</v>
      </c>
      <c r="G55" s="132">
        <v>12</v>
      </c>
      <c r="H55" s="132">
        <v>5057.97</v>
      </c>
      <c r="I55" s="130" t="s">
        <v>180</v>
      </c>
      <c r="J55" s="130" t="s">
        <v>192</v>
      </c>
      <c r="K55" s="130" t="s">
        <v>193</v>
      </c>
      <c r="L55" s="130" t="s">
        <v>183</v>
      </c>
      <c r="M55" s="130" t="s">
        <v>194</v>
      </c>
      <c r="N55" s="130"/>
      <c r="O55" s="130"/>
      <c r="P55" s="133"/>
      <c r="Q55" s="11"/>
      <c r="R55" t="str">
        <f t="shared" si="0"/>
        <v>febrero</v>
      </c>
    </row>
    <row r="56" spans="1:18" ht="29.5" thickBot="1" x14ac:dyDescent="0.4">
      <c r="A56" s="130"/>
      <c r="B56" s="130"/>
      <c r="C56" s="130" t="s">
        <v>178</v>
      </c>
      <c r="D56" s="131" t="s">
        <v>233</v>
      </c>
      <c r="E56" s="131" t="s">
        <v>233</v>
      </c>
      <c r="F56" s="130" t="s">
        <v>180</v>
      </c>
      <c r="G56" s="132">
        <v>63.9</v>
      </c>
      <c r="H56" s="132">
        <v>5069.97</v>
      </c>
      <c r="I56" s="130" t="s">
        <v>180</v>
      </c>
      <c r="J56" s="130" t="s">
        <v>188</v>
      </c>
      <c r="K56" s="130" t="s">
        <v>209</v>
      </c>
      <c r="L56" s="130" t="s">
        <v>183</v>
      </c>
      <c r="M56" s="130" t="s">
        <v>234</v>
      </c>
      <c r="N56" s="130"/>
      <c r="O56" s="130"/>
      <c r="P56" s="133"/>
      <c r="Q56" s="11"/>
      <c r="R56" t="str">
        <f t="shared" si="0"/>
        <v>febrero</v>
      </c>
    </row>
    <row r="57" spans="1:18" ht="29.5" thickBot="1" x14ac:dyDescent="0.4">
      <c r="A57" s="130"/>
      <c r="B57" s="130"/>
      <c r="C57" s="130" t="s">
        <v>178</v>
      </c>
      <c r="D57" s="131" t="s">
        <v>235</v>
      </c>
      <c r="E57" s="131" t="s">
        <v>235</v>
      </c>
      <c r="F57" s="130" t="s">
        <v>180</v>
      </c>
      <c r="G57" s="132">
        <v>9.1</v>
      </c>
      <c r="H57" s="132">
        <v>5133.87</v>
      </c>
      <c r="I57" s="130" t="s">
        <v>180</v>
      </c>
      <c r="J57" s="130" t="s">
        <v>192</v>
      </c>
      <c r="K57" s="130" t="s">
        <v>193</v>
      </c>
      <c r="L57" s="130" t="s">
        <v>183</v>
      </c>
      <c r="M57" s="130" t="s">
        <v>194</v>
      </c>
      <c r="N57" s="130"/>
      <c r="O57" s="130"/>
      <c r="P57" s="133"/>
      <c r="Q57" s="11"/>
      <c r="R57" t="str">
        <f t="shared" si="0"/>
        <v>febrero</v>
      </c>
    </row>
  </sheetData>
  <dataValidations count="2">
    <dataValidation type="list" allowBlank="1" showInputMessage="1" showErrorMessage="1" sqref="Q5:Q57" xr:uid="{E4571A57-5409-435E-9952-CC81ACF08609}">
      <formula1>"Compras,Salarios,Sumninistros,Mantenimiento,Serv. Externalizados,Otros Gastos"</formula1>
    </dataValidation>
    <dataValidation type="list" allowBlank="1" showInputMessage="1" showErrorMessage="1" sqref="P63098:P65593 P128634:P131129 P194170:P196665 P259706:P262201 P325242:P327737 P390778:P393273 P456314:P458809 P521850:P524345 P587386:P589881 P652922:P655417 P718458:P720953 P783994:P786489 P849530:P852025 P915066:P917561 P980602:P983097 P5:P57" xr:uid="{4CBBC802-866A-4CDB-9B9D-64F18AAC8D0C}">
      <formula1>"Personal,Profesional"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01A05-A63A-4663-9401-B22561266E34}">
  <sheetPr>
    <tabColor rgb="FF00B050"/>
  </sheetPr>
  <dimension ref="A1:AC1001"/>
  <sheetViews>
    <sheetView showGridLines="0" tabSelected="1" zoomScale="70" zoomScaleNormal="70" workbookViewId="0">
      <selection activeCell="R20" sqref="R20"/>
    </sheetView>
  </sheetViews>
  <sheetFormatPr baseColWidth="10" defaultColWidth="14.453125" defaultRowHeight="15" customHeight="1" x14ac:dyDescent="0.35"/>
  <cols>
    <col min="1" max="1" width="33.54296875" style="151" customWidth="1"/>
    <col min="2" max="2" width="5.453125" style="151" customWidth="1"/>
    <col min="3" max="15" width="6" style="151" customWidth="1"/>
    <col min="16" max="26" width="6.453125" style="151" customWidth="1"/>
    <col min="27" max="27" width="6.7265625" style="151" bestFit="1" customWidth="1"/>
    <col min="28" max="28" width="9.36328125" style="151" bestFit="1" customWidth="1"/>
    <col min="29" max="29" width="10.54296875" style="151" customWidth="1"/>
    <col min="30" max="16384" width="14.453125" style="151"/>
  </cols>
  <sheetData>
    <row r="1" spans="1:29" ht="15" customHeight="1" thickBot="1" x14ac:dyDescent="0.4">
      <c r="P1" s="152" t="s">
        <v>240</v>
      </c>
      <c r="Q1" s="152" t="s">
        <v>241</v>
      </c>
      <c r="R1" s="152" t="s">
        <v>242</v>
      </c>
      <c r="S1" s="152" t="s">
        <v>243</v>
      </c>
      <c r="T1" s="152" t="s">
        <v>244</v>
      </c>
      <c r="U1" s="152" t="s">
        <v>245</v>
      </c>
      <c r="V1" s="152" t="s">
        <v>246</v>
      </c>
      <c r="W1" s="152" t="s">
        <v>247</v>
      </c>
      <c r="X1" s="152" t="s">
        <v>248</v>
      </c>
      <c r="Y1" s="152" t="s">
        <v>249</v>
      </c>
      <c r="Z1" s="152" t="s">
        <v>250</v>
      </c>
      <c r="AA1" s="152" t="s">
        <v>251</v>
      </c>
      <c r="AB1" s="153" t="s">
        <v>252</v>
      </c>
      <c r="AC1" s="154" t="s">
        <v>253</v>
      </c>
    </row>
    <row r="2" spans="1:29" thickBot="1" x14ac:dyDescent="0.4"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6" t="s">
        <v>33</v>
      </c>
      <c r="P2" s="157">
        <f t="shared" ref="P2:AC2" si="0">SUM(P5:P110)</f>
        <v>1625</v>
      </c>
      <c r="Q2" s="158">
        <f t="shared" si="0"/>
        <v>4750</v>
      </c>
      <c r="R2" s="158">
        <f t="shared" si="0"/>
        <v>4920</v>
      </c>
      <c r="S2" s="158">
        <f t="shared" si="0"/>
        <v>6072</v>
      </c>
      <c r="T2" s="158">
        <f t="shared" si="0"/>
        <v>6332</v>
      </c>
      <c r="U2" s="158">
        <f t="shared" si="0"/>
        <v>6022</v>
      </c>
      <c r="V2" s="158">
        <f t="shared" si="0"/>
        <v>6212</v>
      </c>
      <c r="W2" s="158">
        <f t="shared" si="0"/>
        <v>2087</v>
      </c>
      <c r="X2" s="158">
        <f t="shared" si="0"/>
        <v>9587</v>
      </c>
      <c r="Y2" s="158">
        <f t="shared" si="0"/>
        <v>10962</v>
      </c>
      <c r="Z2" s="158">
        <f t="shared" si="0"/>
        <v>13437</v>
      </c>
      <c r="AA2" s="159">
        <f t="shared" si="0"/>
        <v>15487</v>
      </c>
      <c r="AB2" s="160">
        <f t="shared" si="0"/>
        <v>23699</v>
      </c>
      <c r="AC2" s="161">
        <f t="shared" si="0"/>
        <v>87493</v>
      </c>
    </row>
    <row r="3" spans="1:29" thickBot="1" x14ac:dyDescent="0.4"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3">
        <f>[1]Forecast!R2</f>
        <v>1</v>
      </c>
      <c r="Q3" s="163">
        <f>[1]Forecast!S2</f>
        <v>1</v>
      </c>
      <c r="R3" s="163">
        <f>[1]Forecast!T2</f>
        <v>1</v>
      </c>
      <c r="S3" s="163">
        <f>[1]Forecast!U2</f>
        <v>1</v>
      </c>
      <c r="T3" s="163">
        <f>[1]Forecast!V2</f>
        <v>1</v>
      </c>
      <c r="U3" s="163">
        <f>[1]Forecast!W2</f>
        <v>0</v>
      </c>
      <c r="V3" s="163">
        <f>[1]Forecast!X2</f>
        <v>0</v>
      </c>
      <c r="W3" s="163">
        <f>[1]Forecast!Y2</f>
        <v>0</v>
      </c>
      <c r="X3" s="163">
        <f>[1]Forecast!Z2</f>
        <v>0</v>
      </c>
      <c r="Y3" s="163">
        <f>[1]Forecast!AA2</f>
        <v>0</v>
      </c>
      <c r="Z3" s="163">
        <f>[1]Forecast!AB2</f>
        <v>0</v>
      </c>
      <c r="AA3" s="163">
        <f>[1]Forecast!AC2</f>
        <v>0</v>
      </c>
      <c r="AB3" s="164"/>
      <c r="AC3" s="164"/>
    </row>
    <row r="4" spans="1:29" thickBot="1" x14ac:dyDescent="0.4">
      <c r="A4" s="165" t="s">
        <v>254</v>
      </c>
      <c r="B4" s="166" t="s">
        <v>255</v>
      </c>
      <c r="C4" s="167" t="s">
        <v>240</v>
      </c>
      <c r="D4" s="167" t="s">
        <v>241</v>
      </c>
      <c r="E4" s="167" t="s">
        <v>242</v>
      </c>
      <c r="F4" s="167" t="s">
        <v>243</v>
      </c>
      <c r="G4" s="167" t="s">
        <v>244</v>
      </c>
      <c r="H4" s="167" t="s">
        <v>245</v>
      </c>
      <c r="I4" s="167" t="s">
        <v>246</v>
      </c>
      <c r="J4" s="167" t="s">
        <v>247</v>
      </c>
      <c r="K4" s="167" t="s">
        <v>248</v>
      </c>
      <c r="L4" s="167" t="s">
        <v>249</v>
      </c>
      <c r="M4" s="167" t="s">
        <v>250</v>
      </c>
      <c r="N4" s="167" t="s">
        <v>251</v>
      </c>
      <c r="O4" s="168" t="s">
        <v>33</v>
      </c>
      <c r="P4" s="169" t="s">
        <v>240</v>
      </c>
      <c r="Q4" s="169" t="s">
        <v>241</v>
      </c>
      <c r="R4" s="169" t="s">
        <v>242</v>
      </c>
      <c r="S4" s="169" t="s">
        <v>243</v>
      </c>
      <c r="T4" s="169" t="s">
        <v>244</v>
      </c>
      <c r="U4" s="169" t="s">
        <v>245</v>
      </c>
      <c r="V4" s="169" t="s">
        <v>246</v>
      </c>
      <c r="W4" s="169" t="s">
        <v>247</v>
      </c>
      <c r="X4" s="169" t="s">
        <v>248</v>
      </c>
      <c r="Y4" s="169" t="s">
        <v>249</v>
      </c>
      <c r="Z4" s="169" t="s">
        <v>250</v>
      </c>
      <c r="AA4" s="169" t="s">
        <v>251</v>
      </c>
      <c r="AB4" s="153" t="s">
        <v>252</v>
      </c>
      <c r="AC4" s="154" t="s">
        <v>253</v>
      </c>
    </row>
    <row r="5" spans="1:29" ht="14.5" x14ac:dyDescent="0.35">
      <c r="A5" s="170" t="s">
        <v>256</v>
      </c>
      <c r="B5" s="171">
        <v>9</v>
      </c>
      <c r="C5" s="172">
        <v>5</v>
      </c>
      <c r="D5" s="172">
        <v>5</v>
      </c>
      <c r="E5" s="172">
        <v>10</v>
      </c>
      <c r="F5" s="172">
        <v>8</v>
      </c>
      <c r="G5" s="172">
        <v>20</v>
      </c>
      <c r="H5" s="172">
        <v>20</v>
      </c>
      <c r="I5" s="172"/>
      <c r="J5" s="172"/>
      <c r="K5" s="172"/>
      <c r="L5" s="172"/>
      <c r="M5" s="172"/>
      <c r="N5" s="172"/>
      <c r="O5" s="173">
        <f>SUM(C5:N5)</f>
        <v>68</v>
      </c>
      <c r="P5" s="174">
        <f>C5*B5</f>
        <v>45</v>
      </c>
      <c r="Q5" s="175">
        <f t="shared" ref="Q5:AA5" si="1">(D5*$B$5)+P5</f>
        <v>90</v>
      </c>
      <c r="R5" s="175">
        <f t="shared" si="1"/>
        <v>180</v>
      </c>
      <c r="S5" s="175">
        <f t="shared" si="1"/>
        <v>252</v>
      </c>
      <c r="T5" s="175">
        <f t="shared" si="1"/>
        <v>432</v>
      </c>
      <c r="U5" s="175">
        <f t="shared" si="1"/>
        <v>612</v>
      </c>
      <c r="V5" s="175">
        <f t="shared" si="1"/>
        <v>612</v>
      </c>
      <c r="W5" s="175">
        <f t="shared" si="1"/>
        <v>612</v>
      </c>
      <c r="X5" s="175">
        <f t="shared" si="1"/>
        <v>612</v>
      </c>
      <c r="Y5" s="175">
        <f t="shared" si="1"/>
        <v>612</v>
      </c>
      <c r="Z5" s="175">
        <f t="shared" si="1"/>
        <v>612</v>
      </c>
      <c r="AA5" s="176">
        <f t="shared" si="1"/>
        <v>612</v>
      </c>
      <c r="AB5" s="177">
        <f>SUMPRODUCT($P$3:$AA$3,P5:AA5)</f>
        <v>999</v>
      </c>
      <c r="AC5" s="178">
        <f t="shared" ref="AC5:AC15" si="2">SUM(P5:AA5)</f>
        <v>5283</v>
      </c>
    </row>
    <row r="6" spans="1:29" ht="14.5" x14ac:dyDescent="0.35">
      <c r="A6" s="179" t="s">
        <v>257</v>
      </c>
      <c r="B6" s="180">
        <v>5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2">
        <f t="shared" ref="O6:O15" si="3">SUM(C6:N6)</f>
        <v>0</v>
      </c>
      <c r="P6" s="183">
        <f>C6*B6</f>
        <v>0</v>
      </c>
      <c r="Q6" s="184">
        <f t="shared" ref="Q6:AA6" si="4">(D6*$B$6)+P6</f>
        <v>0</v>
      </c>
      <c r="R6" s="184">
        <f t="shared" si="4"/>
        <v>0</v>
      </c>
      <c r="S6" s="184">
        <f t="shared" si="4"/>
        <v>0</v>
      </c>
      <c r="T6" s="184">
        <f t="shared" si="4"/>
        <v>0</v>
      </c>
      <c r="U6" s="184">
        <f t="shared" si="4"/>
        <v>0</v>
      </c>
      <c r="V6" s="184">
        <f t="shared" si="4"/>
        <v>0</v>
      </c>
      <c r="W6" s="184">
        <f t="shared" si="4"/>
        <v>0</v>
      </c>
      <c r="X6" s="184">
        <f t="shared" si="4"/>
        <v>0</v>
      </c>
      <c r="Y6" s="184">
        <f t="shared" si="4"/>
        <v>0</v>
      </c>
      <c r="Z6" s="184">
        <f t="shared" si="4"/>
        <v>0</v>
      </c>
      <c r="AA6" s="185">
        <f t="shared" si="4"/>
        <v>0</v>
      </c>
      <c r="AB6" s="186">
        <f t="shared" ref="AB6:AB15" si="5">SUMPRODUCT($P$3:$AA$3,P6:AA6)</f>
        <v>0</v>
      </c>
      <c r="AC6" s="187">
        <f t="shared" si="2"/>
        <v>0</v>
      </c>
    </row>
    <row r="7" spans="1:29" ht="14.5" x14ac:dyDescent="0.35">
      <c r="A7" s="188" t="s">
        <v>258</v>
      </c>
      <c r="B7" s="180">
        <v>80</v>
      </c>
      <c r="C7" s="181">
        <v>1</v>
      </c>
      <c r="D7" s="181">
        <v>2</v>
      </c>
      <c r="E7" s="181">
        <v>3</v>
      </c>
      <c r="F7" s="181">
        <v>4</v>
      </c>
      <c r="G7" s="181">
        <v>5</v>
      </c>
      <c r="H7" s="181">
        <v>2</v>
      </c>
      <c r="I7" s="181"/>
      <c r="J7" s="181"/>
      <c r="K7" s="181"/>
      <c r="L7" s="181"/>
      <c r="M7" s="181"/>
      <c r="N7" s="181"/>
      <c r="O7" s="182">
        <f t="shared" si="3"/>
        <v>17</v>
      </c>
      <c r="P7" s="183">
        <f t="shared" ref="P7:AA8" si="6">C7*$B$7</f>
        <v>80</v>
      </c>
      <c r="Q7" s="184">
        <f t="shared" si="6"/>
        <v>160</v>
      </c>
      <c r="R7" s="184">
        <f t="shared" si="6"/>
        <v>240</v>
      </c>
      <c r="S7" s="184">
        <f t="shared" si="6"/>
        <v>320</v>
      </c>
      <c r="T7" s="184">
        <f t="shared" si="6"/>
        <v>400</v>
      </c>
      <c r="U7" s="184">
        <f t="shared" si="6"/>
        <v>160</v>
      </c>
      <c r="V7" s="184">
        <f t="shared" si="6"/>
        <v>0</v>
      </c>
      <c r="W7" s="184">
        <f t="shared" si="6"/>
        <v>0</v>
      </c>
      <c r="X7" s="184">
        <f t="shared" si="6"/>
        <v>0</v>
      </c>
      <c r="Y7" s="184">
        <f t="shared" si="6"/>
        <v>0</v>
      </c>
      <c r="Z7" s="184">
        <f t="shared" si="6"/>
        <v>0</v>
      </c>
      <c r="AA7" s="185">
        <f t="shared" si="6"/>
        <v>0</v>
      </c>
      <c r="AB7" s="186">
        <f t="shared" si="5"/>
        <v>1200</v>
      </c>
      <c r="AC7" s="187">
        <f t="shared" si="2"/>
        <v>1360</v>
      </c>
    </row>
    <row r="8" spans="1:29" ht="14.5" x14ac:dyDescent="0.35">
      <c r="A8" s="179" t="s">
        <v>259</v>
      </c>
      <c r="B8" s="180">
        <v>50</v>
      </c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2">
        <f t="shared" si="3"/>
        <v>0</v>
      </c>
      <c r="P8" s="183">
        <f t="shared" si="6"/>
        <v>0</v>
      </c>
      <c r="Q8" s="184">
        <f t="shared" si="6"/>
        <v>0</v>
      </c>
      <c r="R8" s="184">
        <f t="shared" si="6"/>
        <v>0</v>
      </c>
      <c r="S8" s="184">
        <f t="shared" si="6"/>
        <v>0</v>
      </c>
      <c r="T8" s="184">
        <f t="shared" si="6"/>
        <v>0</v>
      </c>
      <c r="U8" s="184">
        <f t="shared" si="6"/>
        <v>0</v>
      </c>
      <c r="V8" s="184">
        <f t="shared" si="6"/>
        <v>0</v>
      </c>
      <c r="W8" s="184">
        <f t="shared" si="6"/>
        <v>0</v>
      </c>
      <c r="X8" s="184">
        <f t="shared" si="6"/>
        <v>0</v>
      </c>
      <c r="Y8" s="184">
        <f t="shared" si="6"/>
        <v>0</v>
      </c>
      <c r="Z8" s="184">
        <f t="shared" si="6"/>
        <v>0</v>
      </c>
      <c r="AA8" s="185">
        <f t="shared" si="6"/>
        <v>0</v>
      </c>
      <c r="AB8" s="186">
        <f t="shared" si="5"/>
        <v>0</v>
      </c>
      <c r="AC8" s="187">
        <f t="shared" si="2"/>
        <v>0</v>
      </c>
    </row>
    <row r="9" spans="1:29" ht="14.5" x14ac:dyDescent="0.35">
      <c r="A9" s="189"/>
      <c r="B9" s="190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2"/>
      <c r="P9" s="193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5"/>
      <c r="AB9" s="186">
        <f t="shared" si="5"/>
        <v>0</v>
      </c>
      <c r="AC9" s="196"/>
    </row>
    <row r="10" spans="1:29" ht="14.5" x14ac:dyDescent="0.35">
      <c r="A10" s="197" t="s">
        <v>260</v>
      </c>
      <c r="B10" s="198"/>
      <c r="C10" s="181"/>
      <c r="D10" s="181"/>
      <c r="E10" s="181"/>
      <c r="F10" s="181"/>
      <c r="G10" s="181"/>
      <c r="H10" s="181"/>
      <c r="I10" s="181"/>
      <c r="J10" s="181"/>
      <c r="K10" s="181">
        <v>200</v>
      </c>
      <c r="L10" s="181">
        <v>200</v>
      </c>
      <c r="M10" s="181">
        <v>200</v>
      </c>
      <c r="N10" s="181">
        <v>500</v>
      </c>
      <c r="O10" s="182">
        <f t="shared" si="3"/>
        <v>1100</v>
      </c>
      <c r="P10" s="183">
        <f>C10</f>
        <v>0</v>
      </c>
      <c r="Q10" s="184">
        <f t="shared" ref="Q10:AA10" si="7">D10</f>
        <v>0</v>
      </c>
      <c r="R10" s="184">
        <f t="shared" si="7"/>
        <v>0</v>
      </c>
      <c r="S10" s="184">
        <f t="shared" si="7"/>
        <v>0</v>
      </c>
      <c r="T10" s="184">
        <f t="shared" si="7"/>
        <v>0</v>
      </c>
      <c r="U10" s="184">
        <f t="shared" si="7"/>
        <v>0</v>
      </c>
      <c r="V10" s="184">
        <f t="shared" si="7"/>
        <v>0</v>
      </c>
      <c r="W10" s="184">
        <f t="shared" si="7"/>
        <v>0</v>
      </c>
      <c r="X10" s="184">
        <f t="shared" si="7"/>
        <v>200</v>
      </c>
      <c r="Y10" s="184">
        <f t="shared" si="7"/>
        <v>200</v>
      </c>
      <c r="Z10" s="184">
        <f t="shared" si="7"/>
        <v>200</v>
      </c>
      <c r="AA10" s="185">
        <f t="shared" si="7"/>
        <v>500</v>
      </c>
      <c r="AB10" s="186">
        <f t="shared" si="5"/>
        <v>0</v>
      </c>
      <c r="AC10" s="187">
        <f t="shared" si="2"/>
        <v>1100</v>
      </c>
    </row>
    <row r="11" spans="1:29" ht="14.5" x14ac:dyDescent="0.35">
      <c r="A11" s="188" t="s">
        <v>256</v>
      </c>
      <c r="B11" s="180">
        <v>25</v>
      </c>
      <c r="C11" s="181"/>
      <c r="D11" s="181"/>
      <c r="E11" s="181"/>
      <c r="F11" s="181"/>
      <c r="G11" s="181"/>
      <c r="H11" s="181"/>
      <c r="I11" s="181">
        <v>5</v>
      </c>
      <c r="J11" s="181">
        <v>5</v>
      </c>
      <c r="K11" s="181">
        <v>15</v>
      </c>
      <c r="L11" s="181">
        <v>15</v>
      </c>
      <c r="M11" s="181">
        <v>20</v>
      </c>
      <c r="N11" s="181">
        <v>25</v>
      </c>
      <c r="O11" s="182">
        <f t="shared" si="3"/>
        <v>85</v>
      </c>
      <c r="P11" s="183">
        <f>C11*B11</f>
        <v>0</v>
      </c>
      <c r="Q11" s="184">
        <f>(D11*$B$11)+P11</f>
        <v>0</v>
      </c>
      <c r="R11" s="184">
        <f t="shared" ref="R11:AA11" si="8">(E11*$B$11)+Q11</f>
        <v>0</v>
      </c>
      <c r="S11" s="184">
        <f t="shared" si="8"/>
        <v>0</v>
      </c>
      <c r="T11" s="184">
        <f t="shared" si="8"/>
        <v>0</v>
      </c>
      <c r="U11" s="184">
        <f t="shared" si="8"/>
        <v>0</v>
      </c>
      <c r="V11" s="184">
        <f t="shared" si="8"/>
        <v>125</v>
      </c>
      <c r="W11" s="184">
        <f t="shared" si="8"/>
        <v>250</v>
      </c>
      <c r="X11" s="184">
        <f t="shared" si="8"/>
        <v>625</v>
      </c>
      <c r="Y11" s="184">
        <f t="shared" si="8"/>
        <v>1000</v>
      </c>
      <c r="Z11" s="184">
        <f t="shared" si="8"/>
        <v>1500</v>
      </c>
      <c r="AA11" s="185">
        <f t="shared" si="8"/>
        <v>2125</v>
      </c>
      <c r="AB11" s="186">
        <f t="shared" si="5"/>
        <v>0</v>
      </c>
      <c r="AC11" s="187">
        <f t="shared" si="2"/>
        <v>5625</v>
      </c>
    </row>
    <row r="12" spans="1:29" ht="14.5" x14ac:dyDescent="0.35">
      <c r="A12" s="188" t="s">
        <v>258</v>
      </c>
      <c r="B12" s="180">
        <v>225</v>
      </c>
      <c r="C12" s="181"/>
      <c r="D12" s="181"/>
      <c r="E12" s="181"/>
      <c r="F12" s="181"/>
      <c r="G12" s="181"/>
      <c r="H12" s="181"/>
      <c r="I12" s="181">
        <v>1</v>
      </c>
      <c r="J12" s="181">
        <v>1</v>
      </c>
      <c r="K12" s="181">
        <v>4</v>
      </c>
      <c r="L12" s="181">
        <v>4</v>
      </c>
      <c r="M12" s="181">
        <v>5</v>
      </c>
      <c r="N12" s="181">
        <v>10</v>
      </c>
      <c r="O12" s="182">
        <f t="shared" si="3"/>
        <v>25</v>
      </c>
      <c r="P12" s="183">
        <f>(C12*$B$12)</f>
        <v>0</v>
      </c>
      <c r="Q12" s="184">
        <f t="shared" ref="Q12:AA12" si="9">(D12*$B$12)</f>
        <v>0</v>
      </c>
      <c r="R12" s="184">
        <f t="shared" si="9"/>
        <v>0</v>
      </c>
      <c r="S12" s="184">
        <f t="shared" si="9"/>
        <v>0</v>
      </c>
      <c r="T12" s="184">
        <f t="shared" si="9"/>
        <v>0</v>
      </c>
      <c r="U12" s="184">
        <f t="shared" si="9"/>
        <v>0</v>
      </c>
      <c r="V12" s="184">
        <f t="shared" si="9"/>
        <v>225</v>
      </c>
      <c r="W12" s="184">
        <f t="shared" si="9"/>
        <v>225</v>
      </c>
      <c r="X12" s="184">
        <f t="shared" si="9"/>
        <v>900</v>
      </c>
      <c r="Y12" s="184">
        <f t="shared" si="9"/>
        <v>900</v>
      </c>
      <c r="Z12" s="184">
        <f t="shared" si="9"/>
        <v>1125</v>
      </c>
      <c r="AA12" s="185">
        <f t="shared" si="9"/>
        <v>2250</v>
      </c>
      <c r="AB12" s="186">
        <f t="shared" si="5"/>
        <v>0</v>
      </c>
      <c r="AC12" s="187">
        <f t="shared" si="2"/>
        <v>5625</v>
      </c>
    </row>
    <row r="13" spans="1:29" ht="14.5" x14ac:dyDescent="0.35">
      <c r="A13" s="188"/>
      <c r="B13" s="180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2">
        <f t="shared" si="3"/>
        <v>0</v>
      </c>
      <c r="P13" s="183">
        <f>C13*B13</f>
        <v>0</v>
      </c>
      <c r="Q13" s="184">
        <f>D13*B13</f>
        <v>0</v>
      </c>
      <c r="R13" s="184">
        <f>E13*B13</f>
        <v>0</v>
      </c>
      <c r="S13" s="184">
        <f>F13*B13</f>
        <v>0</v>
      </c>
      <c r="T13" s="184">
        <f>G13*B13</f>
        <v>0</v>
      </c>
      <c r="U13" s="184">
        <f>H13*B13</f>
        <v>0</v>
      </c>
      <c r="V13" s="184">
        <f>I13*B13</f>
        <v>0</v>
      </c>
      <c r="W13" s="184">
        <f>J13*B13</f>
        <v>0</v>
      </c>
      <c r="X13" s="184">
        <f>K13*B13</f>
        <v>0</v>
      </c>
      <c r="Y13" s="184">
        <f>L13*B13</f>
        <v>0</v>
      </c>
      <c r="Z13" s="184">
        <f>M13*B13</f>
        <v>0</v>
      </c>
      <c r="AA13" s="185">
        <f>N13*B13</f>
        <v>0</v>
      </c>
      <c r="AB13" s="186">
        <f t="shared" si="5"/>
        <v>0</v>
      </c>
      <c r="AC13" s="187">
        <f t="shared" si="2"/>
        <v>0</v>
      </c>
    </row>
    <row r="14" spans="1:29" ht="14.5" x14ac:dyDescent="0.35">
      <c r="A14" s="188"/>
      <c r="B14" s="180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2">
        <f t="shared" si="3"/>
        <v>0</v>
      </c>
      <c r="P14" s="183">
        <f>C14*B14</f>
        <v>0</v>
      </c>
      <c r="Q14" s="184">
        <f>D14*B14</f>
        <v>0</v>
      </c>
      <c r="R14" s="184">
        <f>E14*B14</f>
        <v>0</v>
      </c>
      <c r="S14" s="184">
        <f>F14*B14</f>
        <v>0</v>
      </c>
      <c r="T14" s="184">
        <f>G14*B14</f>
        <v>0</v>
      </c>
      <c r="U14" s="184">
        <f>H14*B14</f>
        <v>0</v>
      </c>
      <c r="V14" s="184">
        <f>I14*B14</f>
        <v>0</v>
      </c>
      <c r="W14" s="184">
        <f>J14*B14</f>
        <v>0</v>
      </c>
      <c r="X14" s="184">
        <f>K14*B14</f>
        <v>0</v>
      </c>
      <c r="Y14" s="184">
        <f>L14*B14</f>
        <v>0</v>
      </c>
      <c r="Z14" s="184">
        <f>M14*B14</f>
        <v>0</v>
      </c>
      <c r="AA14" s="185">
        <f>N14*B14</f>
        <v>0</v>
      </c>
      <c r="AB14" s="186">
        <f t="shared" si="5"/>
        <v>0</v>
      </c>
      <c r="AC14" s="187">
        <f t="shared" si="2"/>
        <v>0</v>
      </c>
    </row>
    <row r="15" spans="1:29" thickBot="1" x14ac:dyDescent="0.4">
      <c r="A15" s="199"/>
      <c r="B15" s="200"/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2">
        <f t="shared" si="3"/>
        <v>0</v>
      </c>
      <c r="P15" s="203">
        <f>C15*B15</f>
        <v>0</v>
      </c>
      <c r="Q15" s="204">
        <f>D15*B15</f>
        <v>0</v>
      </c>
      <c r="R15" s="204">
        <f>E15*B15</f>
        <v>0</v>
      </c>
      <c r="S15" s="204">
        <f>F15*B15</f>
        <v>0</v>
      </c>
      <c r="T15" s="204">
        <f>G15*B15</f>
        <v>0</v>
      </c>
      <c r="U15" s="204">
        <f>H15*B15</f>
        <v>0</v>
      </c>
      <c r="V15" s="204">
        <f>I15*B15</f>
        <v>0</v>
      </c>
      <c r="W15" s="204">
        <f>J15*B15</f>
        <v>0</v>
      </c>
      <c r="X15" s="204">
        <f>K15*B15</f>
        <v>0</v>
      </c>
      <c r="Y15" s="204">
        <f>L15*B15</f>
        <v>0</v>
      </c>
      <c r="Z15" s="204">
        <f>M15*B15</f>
        <v>0</v>
      </c>
      <c r="AA15" s="205">
        <f>N15*B15</f>
        <v>0</v>
      </c>
      <c r="AB15" s="206">
        <f t="shared" si="5"/>
        <v>0</v>
      </c>
      <c r="AC15" s="207">
        <f t="shared" si="2"/>
        <v>0</v>
      </c>
    </row>
    <row r="16" spans="1:29" ht="7.5" customHeight="1" thickBot="1" x14ac:dyDescent="0.4"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208"/>
    </row>
    <row r="17" spans="1:29" thickBot="1" x14ac:dyDescent="0.4">
      <c r="A17" s="209" t="s">
        <v>2</v>
      </c>
      <c r="B17" s="210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2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208"/>
    </row>
    <row r="18" spans="1:29" ht="14.5" x14ac:dyDescent="0.35">
      <c r="A18" s="213" t="s">
        <v>261</v>
      </c>
      <c r="B18" s="214"/>
      <c r="C18" s="215">
        <v>1000</v>
      </c>
      <c r="D18" s="215">
        <v>1000</v>
      </c>
      <c r="E18" s="215">
        <v>1000</v>
      </c>
      <c r="F18" s="215">
        <v>1000</v>
      </c>
      <c r="G18" s="215">
        <v>1000</v>
      </c>
      <c r="H18" s="215">
        <v>1000</v>
      </c>
      <c r="I18" s="215">
        <v>1000</v>
      </c>
      <c r="J18" s="215">
        <v>1000</v>
      </c>
      <c r="K18" s="215">
        <v>1000</v>
      </c>
      <c r="L18" s="215">
        <v>1000</v>
      </c>
      <c r="M18" s="215">
        <v>1000</v>
      </c>
      <c r="N18" s="215">
        <v>1000</v>
      </c>
      <c r="O18" s="216"/>
      <c r="P18" s="174">
        <f>C18</f>
        <v>1000</v>
      </c>
      <c r="Q18" s="175">
        <f t="shared" ref="P18:AA33" si="10">D18</f>
        <v>1000</v>
      </c>
      <c r="R18" s="175">
        <f t="shared" si="10"/>
        <v>1000</v>
      </c>
      <c r="S18" s="175">
        <f t="shared" si="10"/>
        <v>1000</v>
      </c>
      <c r="T18" s="175">
        <f t="shared" si="10"/>
        <v>1000</v>
      </c>
      <c r="U18" s="175">
        <f t="shared" si="10"/>
        <v>1000</v>
      </c>
      <c r="V18" s="175">
        <f t="shared" si="10"/>
        <v>1000</v>
      </c>
      <c r="W18" s="175">
        <f t="shared" si="10"/>
        <v>1000</v>
      </c>
      <c r="X18" s="175">
        <f t="shared" si="10"/>
        <v>1000</v>
      </c>
      <c r="Y18" s="175">
        <f t="shared" si="10"/>
        <v>1000</v>
      </c>
      <c r="Z18" s="175">
        <f t="shared" si="10"/>
        <v>1000</v>
      </c>
      <c r="AA18" s="217">
        <f t="shared" si="10"/>
        <v>1000</v>
      </c>
      <c r="AB18" s="218">
        <f t="shared" ref="AB18:AB24" si="11">SUMPRODUCT($P$3:$AA$3,P18:AA18)</f>
        <v>5000</v>
      </c>
      <c r="AC18" s="219">
        <f t="shared" ref="AC18:AC35" si="12">SUM(P18:AA18)</f>
        <v>12000</v>
      </c>
    </row>
    <row r="19" spans="1:29" ht="14.5" x14ac:dyDescent="0.35">
      <c r="A19" s="220" t="s">
        <v>262</v>
      </c>
      <c r="B19" s="221"/>
      <c r="C19" s="222"/>
      <c r="D19" s="222">
        <v>1500</v>
      </c>
      <c r="E19" s="222">
        <v>1500</v>
      </c>
      <c r="F19" s="222">
        <v>1500</v>
      </c>
      <c r="G19" s="222">
        <v>1500</v>
      </c>
      <c r="H19" s="222">
        <v>1500</v>
      </c>
      <c r="I19" s="222">
        <v>1500</v>
      </c>
      <c r="J19" s="222"/>
      <c r="K19" s="222">
        <v>1500</v>
      </c>
      <c r="L19" s="222">
        <v>1500</v>
      </c>
      <c r="M19" s="222">
        <v>2000</v>
      </c>
      <c r="N19" s="222">
        <v>2000</v>
      </c>
      <c r="O19" s="223"/>
      <c r="P19" s="183">
        <f t="shared" ref="P19:AA35" si="13">C19</f>
        <v>0</v>
      </c>
      <c r="Q19" s="184">
        <f t="shared" si="10"/>
        <v>1500</v>
      </c>
      <c r="R19" s="184">
        <f t="shared" si="10"/>
        <v>1500</v>
      </c>
      <c r="S19" s="184">
        <f t="shared" si="10"/>
        <v>1500</v>
      </c>
      <c r="T19" s="184">
        <f t="shared" si="10"/>
        <v>1500</v>
      </c>
      <c r="U19" s="184">
        <f t="shared" si="10"/>
        <v>1500</v>
      </c>
      <c r="V19" s="184">
        <f t="shared" si="10"/>
        <v>1500</v>
      </c>
      <c r="W19" s="184">
        <f t="shared" si="10"/>
        <v>0</v>
      </c>
      <c r="X19" s="184">
        <f t="shared" si="10"/>
        <v>1500</v>
      </c>
      <c r="Y19" s="184">
        <f t="shared" si="10"/>
        <v>1500</v>
      </c>
      <c r="Z19" s="184">
        <f t="shared" si="10"/>
        <v>2000</v>
      </c>
      <c r="AA19" s="224">
        <f t="shared" si="10"/>
        <v>2000</v>
      </c>
      <c r="AB19" s="225">
        <f t="shared" si="11"/>
        <v>6000</v>
      </c>
      <c r="AC19" s="226">
        <f t="shared" si="12"/>
        <v>16000</v>
      </c>
    </row>
    <row r="20" spans="1:29" ht="14.5" x14ac:dyDescent="0.35">
      <c r="A20" s="220" t="s">
        <v>263</v>
      </c>
      <c r="B20" s="221"/>
      <c r="C20" s="222"/>
      <c r="D20" s="222">
        <v>1500</v>
      </c>
      <c r="E20" s="222">
        <v>1500</v>
      </c>
      <c r="F20" s="222">
        <v>1500</v>
      </c>
      <c r="G20" s="222">
        <v>1500</v>
      </c>
      <c r="H20" s="222">
        <v>1500</v>
      </c>
      <c r="I20" s="222">
        <v>1500</v>
      </c>
      <c r="J20" s="222"/>
      <c r="K20" s="222">
        <v>2000</v>
      </c>
      <c r="L20" s="222">
        <v>3000</v>
      </c>
      <c r="M20" s="222">
        <v>3000</v>
      </c>
      <c r="N20" s="222">
        <v>3000</v>
      </c>
      <c r="O20" s="223"/>
      <c r="P20" s="183">
        <f t="shared" si="13"/>
        <v>0</v>
      </c>
      <c r="Q20" s="184">
        <f t="shared" si="10"/>
        <v>1500</v>
      </c>
      <c r="R20" s="184">
        <f t="shared" si="10"/>
        <v>1500</v>
      </c>
      <c r="S20" s="184">
        <f t="shared" si="10"/>
        <v>1500</v>
      </c>
      <c r="T20" s="184">
        <f t="shared" si="10"/>
        <v>1500</v>
      </c>
      <c r="U20" s="184">
        <f t="shared" si="10"/>
        <v>1500</v>
      </c>
      <c r="V20" s="184">
        <f t="shared" si="10"/>
        <v>1500</v>
      </c>
      <c r="W20" s="184">
        <f t="shared" si="10"/>
        <v>0</v>
      </c>
      <c r="X20" s="184">
        <f t="shared" si="10"/>
        <v>2000</v>
      </c>
      <c r="Y20" s="184">
        <f t="shared" si="10"/>
        <v>3000</v>
      </c>
      <c r="Z20" s="184">
        <f t="shared" si="10"/>
        <v>3000</v>
      </c>
      <c r="AA20" s="224">
        <f t="shared" si="10"/>
        <v>3000</v>
      </c>
      <c r="AB20" s="225">
        <f t="shared" si="11"/>
        <v>6000</v>
      </c>
      <c r="AC20" s="226">
        <f t="shared" si="12"/>
        <v>20000</v>
      </c>
    </row>
    <row r="21" spans="1:29" ht="14.5" x14ac:dyDescent="0.35">
      <c r="A21" s="227" t="s">
        <v>264</v>
      </c>
      <c r="B21" s="221"/>
      <c r="C21" s="222"/>
      <c r="D21" s="222"/>
      <c r="E21" s="222"/>
      <c r="F21" s="222">
        <v>500</v>
      </c>
      <c r="G21" s="222"/>
      <c r="H21" s="222"/>
      <c r="I21" s="222"/>
      <c r="J21" s="222"/>
      <c r="K21" s="222">
        <v>500</v>
      </c>
      <c r="L21" s="222">
        <v>500</v>
      </c>
      <c r="M21" s="222">
        <v>1000</v>
      </c>
      <c r="N21" s="222">
        <v>1000</v>
      </c>
      <c r="O21" s="223"/>
      <c r="P21" s="184">
        <f t="shared" si="10"/>
        <v>0</v>
      </c>
      <c r="Q21" s="184">
        <f t="shared" si="10"/>
        <v>0</v>
      </c>
      <c r="R21" s="184">
        <f t="shared" si="10"/>
        <v>0</v>
      </c>
      <c r="S21" s="184">
        <f t="shared" si="10"/>
        <v>500</v>
      </c>
      <c r="T21" s="184">
        <f t="shared" si="10"/>
        <v>0</v>
      </c>
      <c r="U21" s="184">
        <f t="shared" si="10"/>
        <v>0</v>
      </c>
      <c r="V21" s="184">
        <f t="shared" si="10"/>
        <v>0</v>
      </c>
      <c r="W21" s="184">
        <f t="shared" si="10"/>
        <v>0</v>
      </c>
      <c r="X21" s="184">
        <f t="shared" si="10"/>
        <v>500</v>
      </c>
      <c r="Y21" s="184">
        <f t="shared" si="10"/>
        <v>500</v>
      </c>
      <c r="Z21" s="184">
        <f t="shared" si="10"/>
        <v>1000</v>
      </c>
      <c r="AA21" s="224">
        <f t="shared" si="10"/>
        <v>1000</v>
      </c>
      <c r="AB21" s="225">
        <f t="shared" si="11"/>
        <v>500</v>
      </c>
      <c r="AC21" s="226">
        <f t="shared" si="12"/>
        <v>3500</v>
      </c>
    </row>
    <row r="22" spans="1:29" ht="15.75" customHeight="1" x14ac:dyDescent="0.35">
      <c r="A22" s="220" t="s">
        <v>265</v>
      </c>
      <c r="B22" s="221"/>
      <c r="C22" s="222">
        <v>500</v>
      </c>
      <c r="D22" s="222">
        <v>500</v>
      </c>
      <c r="E22" s="222">
        <v>500</v>
      </c>
      <c r="F22" s="222">
        <v>1000</v>
      </c>
      <c r="G22" s="222">
        <v>1000</v>
      </c>
      <c r="H22" s="222">
        <v>500</v>
      </c>
      <c r="I22" s="222">
        <v>500</v>
      </c>
      <c r="J22" s="222"/>
      <c r="K22" s="222">
        <v>1000</v>
      </c>
      <c r="L22" s="222">
        <v>1000</v>
      </c>
      <c r="M22" s="222">
        <v>1000</v>
      </c>
      <c r="N22" s="222">
        <v>1000</v>
      </c>
      <c r="O22" s="223"/>
      <c r="P22" s="183">
        <f t="shared" si="13"/>
        <v>500</v>
      </c>
      <c r="Q22" s="184">
        <f t="shared" si="10"/>
        <v>500</v>
      </c>
      <c r="R22" s="184">
        <f t="shared" si="10"/>
        <v>500</v>
      </c>
      <c r="S22" s="184">
        <f t="shared" si="10"/>
        <v>1000</v>
      </c>
      <c r="T22" s="184">
        <f t="shared" si="10"/>
        <v>1000</v>
      </c>
      <c r="U22" s="184">
        <f t="shared" si="10"/>
        <v>500</v>
      </c>
      <c r="V22" s="184">
        <f t="shared" si="10"/>
        <v>500</v>
      </c>
      <c r="W22" s="184">
        <f t="shared" si="10"/>
        <v>0</v>
      </c>
      <c r="X22" s="184">
        <f t="shared" si="10"/>
        <v>1000</v>
      </c>
      <c r="Y22" s="184">
        <f t="shared" si="10"/>
        <v>1000</v>
      </c>
      <c r="Z22" s="184">
        <f t="shared" si="10"/>
        <v>1000</v>
      </c>
      <c r="AA22" s="224">
        <f t="shared" si="10"/>
        <v>1000</v>
      </c>
      <c r="AB22" s="225">
        <f t="shared" si="11"/>
        <v>3500</v>
      </c>
      <c r="AC22" s="226">
        <f t="shared" si="12"/>
        <v>8500</v>
      </c>
    </row>
    <row r="23" spans="1:29" ht="15.75" customHeight="1" x14ac:dyDescent="0.35">
      <c r="A23" s="220" t="s">
        <v>266</v>
      </c>
      <c r="B23" s="221"/>
      <c r="C23" s="222"/>
      <c r="D23" s="222"/>
      <c r="E23" s="222"/>
      <c r="F23" s="222"/>
      <c r="G23" s="222">
        <v>500</v>
      </c>
      <c r="H23" s="222">
        <v>500</v>
      </c>
      <c r="I23" s="222">
        <v>500</v>
      </c>
      <c r="J23" s="222"/>
      <c r="K23" s="222">
        <v>1000</v>
      </c>
      <c r="L23" s="222">
        <v>1000</v>
      </c>
      <c r="M23" s="222">
        <v>1000</v>
      </c>
      <c r="N23" s="222">
        <v>1000</v>
      </c>
      <c r="O23" s="223"/>
      <c r="P23" s="183">
        <f t="shared" si="13"/>
        <v>0</v>
      </c>
      <c r="Q23" s="184">
        <f t="shared" si="10"/>
        <v>0</v>
      </c>
      <c r="R23" s="184">
        <f t="shared" si="10"/>
        <v>0</v>
      </c>
      <c r="S23" s="184">
        <f t="shared" si="10"/>
        <v>0</v>
      </c>
      <c r="T23" s="184">
        <f t="shared" si="10"/>
        <v>500</v>
      </c>
      <c r="U23" s="184">
        <f t="shared" si="10"/>
        <v>500</v>
      </c>
      <c r="V23" s="184">
        <f t="shared" si="10"/>
        <v>500</v>
      </c>
      <c r="W23" s="184">
        <f t="shared" si="10"/>
        <v>0</v>
      </c>
      <c r="X23" s="184">
        <f t="shared" si="10"/>
        <v>1000</v>
      </c>
      <c r="Y23" s="184">
        <f t="shared" si="10"/>
        <v>1000</v>
      </c>
      <c r="Z23" s="184">
        <f t="shared" si="10"/>
        <v>1000</v>
      </c>
      <c r="AA23" s="224">
        <f t="shared" si="10"/>
        <v>1000</v>
      </c>
      <c r="AB23" s="225">
        <f t="shared" si="11"/>
        <v>500</v>
      </c>
      <c r="AC23" s="226">
        <f t="shared" si="12"/>
        <v>5500</v>
      </c>
    </row>
    <row r="24" spans="1:29" ht="15.75" customHeight="1" x14ac:dyDescent="0.35">
      <c r="A24" s="220" t="s">
        <v>267</v>
      </c>
      <c r="B24" s="221"/>
      <c r="C24" s="222"/>
      <c r="D24" s="222"/>
      <c r="E24" s="222"/>
      <c r="F24" s="222"/>
      <c r="G24" s="222"/>
      <c r="H24" s="222">
        <v>250</v>
      </c>
      <c r="I24" s="222">
        <v>250</v>
      </c>
      <c r="J24" s="222"/>
      <c r="K24" s="222">
        <v>250</v>
      </c>
      <c r="L24" s="222">
        <v>250</v>
      </c>
      <c r="M24" s="222">
        <v>500</v>
      </c>
      <c r="N24" s="222">
        <v>500</v>
      </c>
      <c r="O24" s="223"/>
      <c r="P24" s="183">
        <f t="shared" si="13"/>
        <v>0</v>
      </c>
      <c r="Q24" s="184">
        <f t="shared" si="10"/>
        <v>0</v>
      </c>
      <c r="R24" s="184">
        <f t="shared" si="10"/>
        <v>0</v>
      </c>
      <c r="S24" s="184">
        <f t="shared" si="10"/>
        <v>0</v>
      </c>
      <c r="T24" s="184">
        <f t="shared" si="10"/>
        <v>0</v>
      </c>
      <c r="U24" s="184">
        <f t="shared" si="10"/>
        <v>250</v>
      </c>
      <c r="V24" s="184">
        <f t="shared" si="10"/>
        <v>250</v>
      </c>
      <c r="W24" s="184">
        <f t="shared" si="10"/>
        <v>0</v>
      </c>
      <c r="X24" s="184">
        <f t="shared" si="10"/>
        <v>250</v>
      </c>
      <c r="Y24" s="184">
        <f t="shared" si="10"/>
        <v>250</v>
      </c>
      <c r="Z24" s="184">
        <f t="shared" si="10"/>
        <v>500</v>
      </c>
      <c r="AA24" s="224">
        <f t="shared" si="10"/>
        <v>500</v>
      </c>
      <c r="AB24" s="225">
        <f t="shared" si="11"/>
        <v>0</v>
      </c>
      <c r="AC24" s="226">
        <f t="shared" si="12"/>
        <v>2000</v>
      </c>
    </row>
    <row r="25" spans="1:29" ht="15.75" customHeight="1" x14ac:dyDescent="0.35">
      <c r="A25" s="227" t="s">
        <v>268</v>
      </c>
      <c r="B25" s="221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>
        <v>500</v>
      </c>
      <c r="N25" s="222">
        <v>500</v>
      </c>
      <c r="O25" s="223"/>
      <c r="P25" s="183">
        <f t="shared" si="13"/>
        <v>0</v>
      </c>
      <c r="Q25" s="184">
        <f t="shared" si="10"/>
        <v>0</v>
      </c>
      <c r="R25" s="184">
        <f t="shared" si="10"/>
        <v>0</v>
      </c>
      <c r="S25" s="184">
        <f t="shared" si="10"/>
        <v>0</v>
      </c>
      <c r="T25" s="184">
        <f t="shared" si="10"/>
        <v>0</v>
      </c>
      <c r="U25" s="184">
        <f t="shared" si="10"/>
        <v>0</v>
      </c>
      <c r="V25" s="184">
        <f t="shared" si="10"/>
        <v>0</v>
      </c>
      <c r="W25" s="184">
        <f t="shared" si="10"/>
        <v>0</v>
      </c>
      <c r="X25" s="184">
        <f t="shared" si="10"/>
        <v>0</v>
      </c>
      <c r="Y25" s="184">
        <f t="shared" si="10"/>
        <v>0</v>
      </c>
      <c r="Z25" s="184">
        <f t="shared" si="10"/>
        <v>500</v>
      </c>
      <c r="AA25" s="224">
        <f t="shared" si="10"/>
        <v>500</v>
      </c>
      <c r="AB25" s="225">
        <f>SUMPRODUCT(P3:AA3,P25:AA25)</f>
        <v>0</v>
      </c>
      <c r="AC25" s="226">
        <f t="shared" si="12"/>
        <v>1000</v>
      </c>
    </row>
    <row r="26" spans="1:29" ht="15.75" customHeight="1" x14ac:dyDescent="0.35">
      <c r="A26" s="227"/>
      <c r="B26" s="221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3"/>
      <c r="P26" s="183">
        <f t="shared" si="13"/>
        <v>0</v>
      </c>
      <c r="Q26" s="184">
        <f t="shared" si="10"/>
        <v>0</v>
      </c>
      <c r="R26" s="184">
        <f t="shared" si="10"/>
        <v>0</v>
      </c>
      <c r="S26" s="184">
        <f t="shared" si="10"/>
        <v>0</v>
      </c>
      <c r="T26" s="184">
        <f t="shared" si="10"/>
        <v>0</v>
      </c>
      <c r="U26" s="184">
        <f t="shared" si="10"/>
        <v>0</v>
      </c>
      <c r="V26" s="184">
        <f t="shared" si="10"/>
        <v>0</v>
      </c>
      <c r="W26" s="184">
        <f t="shared" si="10"/>
        <v>0</v>
      </c>
      <c r="X26" s="184">
        <f t="shared" si="10"/>
        <v>0</v>
      </c>
      <c r="Y26" s="184">
        <f t="shared" si="10"/>
        <v>0</v>
      </c>
      <c r="Z26" s="184">
        <f t="shared" si="10"/>
        <v>0</v>
      </c>
      <c r="AA26" s="224">
        <f t="shared" si="10"/>
        <v>0</v>
      </c>
      <c r="AB26" s="225">
        <f t="shared" ref="AB26:AB27" si="14">SUMPRODUCT(P24:AA24,P26:AA26)</f>
        <v>0</v>
      </c>
      <c r="AC26" s="226">
        <f t="shared" si="12"/>
        <v>0</v>
      </c>
    </row>
    <row r="27" spans="1:29" ht="15.75" customHeight="1" x14ac:dyDescent="0.35">
      <c r="A27" s="227"/>
      <c r="B27" s="221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3"/>
      <c r="P27" s="183">
        <f t="shared" si="13"/>
        <v>0</v>
      </c>
      <c r="Q27" s="184">
        <f t="shared" si="10"/>
        <v>0</v>
      </c>
      <c r="R27" s="184">
        <f t="shared" si="10"/>
        <v>0</v>
      </c>
      <c r="S27" s="184">
        <f t="shared" si="10"/>
        <v>0</v>
      </c>
      <c r="T27" s="184">
        <f t="shared" si="10"/>
        <v>0</v>
      </c>
      <c r="U27" s="184">
        <f t="shared" si="10"/>
        <v>0</v>
      </c>
      <c r="V27" s="184">
        <f t="shared" si="10"/>
        <v>0</v>
      </c>
      <c r="W27" s="184">
        <f t="shared" si="10"/>
        <v>0</v>
      </c>
      <c r="X27" s="184">
        <f t="shared" si="10"/>
        <v>0</v>
      </c>
      <c r="Y27" s="184">
        <f t="shared" si="10"/>
        <v>0</v>
      </c>
      <c r="Z27" s="184">
        <f t="shared" si="10"/>
        <v>0</v>
      </c>
      <c r="AA27" s="224">
        <f t="shared" si="10"/>
        <v>0</v>
      </c>
      <c r="AB27" s="225">
        <f t="shared" si="14"/>
        <v>0</v>
      </c>
      <c r="AC27" s="226">
        <f t="shared" si="12"/>
        <v>0</v>
      </c>
    </row>
    <row r="28" spans="1:29" ht="15.75" customHeight="1" x14ac:dyDescent="0.35">
      <c r="A28" s="227"/>
      <c r="B28" s="221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3"/>
      <c r="P28" s="183">
        <f t="shared" si="13"/>
        <v>0</v>
      </c>
      <c r="Q28" s="184">
        <f t="shared" si="10"/>
        <v>0</v>
      </c>
      <c r="R28" s="184">
        <f t="shared" si="10"/>
        <v>0</v>
      </c>
      <c r="S28" s="184">
        <f t="shared" si="10"/>
        <v>0</v>
      </c>
      <c r="T28" s="184">
        <f t="shared" si="10"/>
        <v>0</v>
      </c>
      <c r="U28" s="184">
        <f t="shared" si="10"/>
        <v>0</v>
      </c>
      <c r="V28" s="184">
        <f t="shared" si="10"/>
        <v>0</v>
      </c>
      <c r="W28" s="184">
        <f t="shared" si="10"/>
        <v>0</v>
      </c>
      <c r="X28" s="184">
        <f t="shared" si="10"/>
        <v>0</v>
      </c>
      <c r="Y28" s="184">
        <f t="shared" si="10"/>
        <v>0</v>
      </c>
      <c r="Z28" s="184">
        <f t="shared" si="10"/>
        <v>0</v>
      </c>
      <c r="AA28" s="224">
        <f t="shared" si="10"/>
        <v>0</v>
      </c>
      <c r="AB28" s="225">
        <f t="shared" ref="AB28:AB29" si="15">SUMPRODUCT(P19:AA19,P28:AA28)</f>
        <v>0</v>
      </c>
      <c r="AC28" s="226">
        <f t="shared" si="12"/>
        <v>0</v>
      </c>
    </row>
    <row r="29" spans="1:29" ht="15.75" customHeight="1" x14ac:dyDescent="0.35">
      <c r="A29" s="227"/>
      <c r="B29" s="221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3"/>
      <c r="P29" s="183">
        <f t="shared" si="13"/>
        <v>0</v>
      </c>
      <c r="Q29" s="184">
        <f t="shared" si="10"/>
        <v>0</v>
      </c>
      <c r="R29" s="184">
        <f t="shared" si="10"/>
        <v>0</v>
      </c>
      <c r="S29" s="184">
        <f t="shared" si="10"/>
        <v>0</v>
      </c>
      <c r="T29" s="184">
        <f t="shared" si="10"/>
        <v>0</v>
      </c>
      <c r="U29" s="184">
        <f t="shared" si="10"/>
        <v>0</v>
      </c>
      <c r="V29" s="184">
        <f t="shared" si="10"/>
        <v>0</v>
      </c>
      <c r="W29" s="184">
        <f t="shared" si="10"/>
        <v>0</v>
      </c>
      <c r="X29" s="184">
        <f t="shared" si="10"/>
        <v>0</v>
      </c>
      <c r="Y29" s="184">
        <f t="shared" si="10"/>
        <v>0</v>
      </c>
      <c r="Z29" s="184">
        <f t="shared" si="10"/>
        <v>0</v>
      </c>
      <c r="AA29" s="224">
        <f t="shared" si="10"/>
        <v>0</v>
      </c>
      <c r="AB29" s="225">
        <f t="shared" si="15"/>
        <v>0</v>
      </c>
      <c r="AC29" s="226">
        <f t="shared" si="12"/>
        <v>0</v>
      </c>
    </row>
    <row r="30" spans="1:29" ht="15.75" customHeight="1" x14ac:dyDescent="0.35">
      <c r="A30" s="227"/>
      <c r="B30" s="221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3"/>
      <c r="P30" s="183">
        <f t="shared" si="13"/>
        <v>0</v>
      </c>
      <c r="Q30" s="184">
        <f t="shared" si="10"/>
        <v>0</v>
      </c>
      <c r="R30" s="184">
        <f t="shared" si="10"/>
        <v>0</v>
      </c>
      <c r="S30" s="184">
        <f t="shared" si="10"/>
        <v>0</v>
      </c>
      <c r="T30" s="184">
        <f t="shared" si="10"/>
        <v>0</v>
      </c>
      <c r="U30" s="184">
        <f t="shared" si="10"/>
        <v>0</v>
      </c>
      <c r="V30" s="184">
        <f t="shared" si="10"/>
        <v>0</v>
      </c>
      <c r="W30" s="184">
        <f t="shared" si="10"/>
        <v>0</v>
      </c>
      <c r="X30" s="184">
        <f t="shared" si="10"/>
        <v>0</v>
      </c>
      <c r="Y30" s="184">
        <f t="shared" si="10"/>
        <v>0</v>
      </c>
      <c r="Z30" s="184">
        <f t="shared" si="10"/>
        <v>0</v>
      </c>
      <c r="AA30" s="224">
        <f t="shared" si="10"/>
        <v>0</v>
      </c>
      <c r="AB30" s="225">
        <f t="shared" ref="AB30:AB35" si="16">SUMPRODUCT(P28:AA28,P30:AA30)</f>
        <v>0</v>
      </c>
      <c r="AC30" s="226">
        <f t="shared" si="12"/>
        <v>0</v>
      </c>
    </row>
    <row r="31" spans="1:29" ht="15.75" customHeight="1" x14ac:dyDescent="0.35">
      <c r="A31" s="227"/>
      <c r="B31" s="221"/>
      <c r="C31" s="22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3"/>
      <c r="P31" s="183">
        <f t="shared" si="13"/>
        <v>0</v>
      </c>
      <c r="Q31" s="184">
        <f t="shared" si="10"/>
        <v>0</v>
      </c>
      <c r="R31" s="184">
        <f t="shared" si="10"/>
        <v>0</v>
      </c>
      <c r="S31" s="184">
        <f t="shared" si="10"/>
        <v>0</v>
      </c>
      <c r="T31" s="184">
        <f t="shared" si="10"/>
        <v>0</v>
      </c>
      <c r="U31" s="184">
        <f t="shared" si="10"/>
        <v>0</v>
      </c>
      <c r="V31" s="184">
        <f t="shared" si="10"/>
        <v>0</v>
      </c>
      <c r="W31" s="184">
        <f t="shared" si="10"/>
        <v>0</v>
      </c>
      <c r="X31" s="184">
        <f t="shared" si="10"/>
        <v>0</v>
      </c>
      <c r="Y31" s="184">
        <f t="shared" si="10"/>
        <v>0</v>
      </c>
      <c r="Z31" s="184">
        <f t="shared" si="10"/>
        <v>0</v>
      </c>
      <c r="AA31" s="224">
        <f t="shared" si="10"/>
        <v>0</v>
      </c>
      <c r="AB31" s="225">
        <f t="shared" si="16"/>
        <v>0</v>
      </c>
      <c r="AC31" s="226">
        <f t="shared" si="12"/>
        <v>0</v>
      </c>
    </row>
    <row r="32" spans="1:29" ht="15.75" customHeight="1" x14ac:dyDescent="0.35">
      <c r="A32" s="227"/>
      <c r="B32" s="221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3"/>
      <c r="P32" s="183">
        <f t="shared" si="13"/>
        <v>0</v>
      </c>
      <c r="Q32" s="184">
        <f t="shared" si="10"/>
        <v>0</v>
      </c>
      <c r="R32" s="184">
        <f t="shared" si="10"/>
        <v>0</v>
      </c>
      <c r="S32" s="184">
        <f t="shared" si="10"/>
        <v>0</v>
      </c>
      <c r="T32" s="184">
        <f t="shared" si="10"/>
        <v>0</v>
      </c>
      <c r="U32" s="184">
        <f t="shared" si="10"/>
        <v>0</v>
      </c>
      <c r="V32" s="184">
        <f t="shared" si="10"/>
        <v>0</v>
      </c>
      <c r="W32" s="184">
        <f t="shared" si="10"/>
        <v>0</v>
      </c>
      <c r="X32" s="184">
        <f t="shared" si="10"/>
        <v>0</v>
      </c>
      <c r="Y32" s="184">
        <f t="shared" si="10"/>
        <v>0</v>
      </c>
      <c r="Z32" s="184">
        <f t="shared" si="10"/>
        <v>0</v>
      </c>
      <c r="AA32" s="224">
        <f t="shared" si="10"/>
        <v>0</v>
      </c>
      <c r="AB32" s="225">
        <f t="shared" si="16"/>
        <v>0</v>
      </c>
      <c r="AC32" s="226">
        <f t="shared" si="12"/>
        <v>0</v>
      </c>
    </row>
    <row r="33" spans="1:29" ht="15.75" customHeight="1" x14ac:dyDescent="0.35">
      <c r="A33" s="227"/>
      <c r="B33" s="221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3"/>
      <c r="P33" s="183">
        <f t="shared" si="13"/>
        <v>0</v>
      </c>
      <c r="Q33" s="184">
        <f t="shared" si="10"/>
        <v>0</v>
      </c>
      <c r="R33" s="184">
        <f t="shared" si="10"/>
        <v>0</v>
      </c>
      <c r="S33" s="184">
        <f t="shared" si="10"/>
        <v>0</v>
      </c>
      <c r="T33" s="184">
        <f t="shared" si="10"/>
        <v>0</v>
      </c>
      <c r="U33" s="184">
        <f t="shared" si="10"/>
        <v>0</v>
      </c>
      <c r="V33" s="184">
        <f t="shared" si="10"/>
        <v>0</v>
      </c>
      <c r="W33" s="184">
        <f t="shared" si="10"/>
        <v>0</v>
      </c>
      <c r="X33" s="184">
        <f t="shared" si="10"/>
        <v>0</v>
      </c>
      <c r="Y33" s="184">
        <f t="shared" si="10"/>
        <v>0</v>
      </c>
      <c r="Z33" s="184">
        <f t="shared" si="10"/>
        <v>0</v>
      </c>
      <c r="AA33" s="224">
        <f t="shared" si="10"/>
        <v>0</v>
      </c>
      <c r="AB33" s="225">
        <f t="shared" si="16"/>
        <v>0</v>
      </c>
      <c r="AC33" s="226">
        <f t="shared" si="12"/>
        <v>0</v>
      </c>
    </row>
    <row r="34" spans="1:29" ht="15.75" customHeight="1" x14ac:dyDescent="0.35">
      <c r="A34" s="227"/>
      <c r="B34" s="221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3"/>
      <c r="P34" s="183">
        <f t="shared" si="13"/>
        <v>0</v>
      </c>
      <c r="Q34" s="184">
        <f t="shared" si="13"/>
        <v>0</v>
      </c>
      <c r="R34" s="184">
        <f t="shared" si="13"/>
        <v>0</v>
      </c>
      <c r="S34" s="184">
        <f t="shared" si="13"/>
        <v>0</v>
      </c>
      <c r="T34" s="184">
        <f t="shared" si="13"/>
        <v>0</v>
      </c>
      <c r="U34" s="184">
        <f t="shared" si="13"/>
        <v>0</v>
      </c>
      <c r="V34" s="184">
        <f t="shared" si="13"/>
        <v>0</v>
      </c>
      <c r="W34" s="184">
        <f t="shared" si="13"/>
        <v>0</v>
      </c>
      <c r="X34" s="184">
        <f t="shared" si="13"/>
        <v>0</v>
      </c>
      <c r="Y34" s="184">
        <f t="shared" si="13"/>
        <v>0</v>
      </c>
      <c r="Z34" s="184">
        <f t="shared" si="13"/>
        <v>0</v>
      </c>
      <c r="AA34" s="224">
        <f t="shared" si="13"/>
        <v>0</v>
      </c>
      <c r="AB34" s="225">
        <f t="shared" si="16"/>
        <v>0</v>
      </c>
      <c r="AC34" s="226">
        <f t="shared" si="12"/>
        <v>0</v>
      </c>
    </row>
    <row r="35" spans="1:29" ht="15.75" customHeight="1" thickBot="1" x14ac:dyDescent="0.4">
      <c r="A35" s="228"/>
      <c r="B35" s="229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1"/>
      <c r="P35" s="203">
        <f t="shared" si="13"/>
        <v>0</v>
      </c>
      <c r="Q35" s="204">
        <f t="shared" si="13"/>
        <v>0</v>
      </c>
      <c r="R35" s="204">
        <f t="shared" si="13"/>
        <v>0</v>
      </c>
      <c r="S35" s="204">
        <f t="shared" si="13"/>
        <v>0</v>
      </c>
      <c r="T35" s="204">
        <f t="shared" si="13"/>
        <v>0</v>
      </c>
      <c r="U35" s="204">
        <f t="shared" si="13"/>
        <v>0</v>
      </c>
      <c r="V35" s="204">
        <f t="shared" si="13"/>
        <v>0</v>
      </c>
      <c r="W35" s="204">
        <f t="shared" si="13"/>
        <v>0</v>
      </c>
      <c r="X35" s="204">
        <f t="shared" si="13"/>
        <v>0</v>
      </c>
      <c r="Y35" s="204">
        <f t="shared" si="13"/>
        <v>0</v>
      </c>
      <c r="Z35" s="204">
        <f t="shared" si="13"/>
        <v>0</v>
      </c>
      <c r="AA35" s="232">
        <f t="shared" si="13"/>
        <v>0</v>
      </c>
      <c r="AB35" s="233">
        <f t="shared" si="16"/>
        <v>0</v>
      </c>
      <c r="AC35" s="234">
        <f t="shared" si="12"/>
        <v>0</v>
      </c>
    </row>
    <row r="36" spans="1:29" ht="15.75" customHeight="1" x14ac:dyDescent="0.35"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</row>
    <row r="37" spans="1:29" ht="15.75" customHeight="1" x14ac:dyDescent="0.35"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</row>
    <row r="38" spans="1:29" ht="15.75" customHeight="1" x14ac:dyDescent="0.35"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</row>
    <row r="39" spans="1:29" ht="15.75" customHeight="1" x14ac:dyDescent="0.35"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</row>
    <row r="40" spans="1:29" ht="15.75" customHeight="1" x14ac:dyDescent="0.35"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</row>
    <row r="41" spans="1:29" ht="15.75" customHeight="1" x14ac:dyDescent="0.35"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</row>
    <row r="42" spans="1:29" ht="15.75" customHeight="1" x14ac:dyDescent="0.35"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</row>
    <row r="43" spans="1:29" ht="15.75" customHeight="1" x14ac:dyDescent="0.35"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</row>
    <row r="44" spans="1:29" ht="15.75" customHeight="1" x14ac:dyDescent="0.35"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</row>
    <row r="45" spans="1:29" ht="15.75" customHeight="1" x14ac:dyDescent="0.35"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</row>
    <row r="46" spans="1:29" ht="15.75" customHeight="1" x14ac:dyDescent="0.35"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</row>
    <row r="47" spans="1:29" ht="15.75" customHeight="1" x14ac:dyDescent="0.35"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</row>
    <row r="48" spans="1:29" ht="15.75" customHeight="1" x14ac:dyDescent="0.35"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</row>
    <row r="49" spans="3:29" ht="15.75" customHeight="1" x14ac:dyDescent="0.35"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</row>
    <row r="50" spans="3:29" ht="15.75" customHeight="1" x14ac:dyDescent="0.35">
      <c r="C50" s="155"/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</row>
    <row r="51" spans="3:29" ht="15.75" customHeight="1" x14ac:dyDescent="0.35"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</row>
    <row r="52" spans="3:29" ht="15.75" customHeight="1" x14ac:dyDescent="0.35"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</row>
    <row r="53" spans="3:29" ht="15.75" customHeight="1" x14ac:dyDescent="0.35"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</row>
    <row r="54" spans="3:29" ht="15.75" customHeight="1" x14ac:dyDescent="0.35"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</row>
    <row r="55" spans="3:29" ht="15.75" customHeight="1" x14ac:dyDescent="0.35"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</row>
    <row r="56" spans="3:29" ht="15.75" customHeight="1" x14ac:dyDescent="0.35"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</row>
    <row r="57" spans="3:29" ht="15.75" customHeight="1" x14ac:dyDescent="0.35"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</row>
    <row r="58" spans="3:29" ht="15.75" customHeight="1" x14ac:dyDescent="0.35"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</row>
    <row r="59" spans="3:29" ht="15.75" customHeight="1" x14ac:dyDescent="0.35"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</row>
    <row r="60" spans="3:29" ht="15.75" customHeight="1" x14ac:dyDescent="0.35"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</row>
    <row r="61" spans="3:29" ht="15.75" customHeight="1" x14ac:dyDescent="0.35">
      <c r="C61" s="155"/>
      <c r="D61" s="155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</row>
    <row r="62" spans="3:29" ht="15.75" customHeight="1" x14ac:dyDescent="0.35">
      <c r="C62" s="155"/>
      <c r="D62" s="155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</row>
    <row r="63" spans="3:29" ht="15.75" customHeight="1" x14ac:dyDescent="0.35"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</row>
    <row r="64" spans="3:29" ht="15.75" customHeight="1" x14ac:dyDescent="0.35"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</row>
    <row r="65" spans="3:29" ht="15.75" customHeight="1" x14ac:dyDescent="0.35"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</row>
    <row r="66" spans="3:29" ht="15.75" customHeight="1" x14ac:dyDescent="0.35"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</row>
    <row r="67" spans="3:29" ht="15.75" customHeight="1" x14ac:dyDescent="0.35"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</row>
    <row r="68" spans="3:29" ht="15.75" customHeight="1" x14ac:dyDescent="0.35">
      <c r="C68" s="155"/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</row>
    <row r="69" spans="3:29" ht="15.75" customHeight="1" x14ac:dyDescent="0.35"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</row>
    <row r="70" spans="3:29" ht="15.75" customHeight="1" x14ac:dyDescent="0.35">
      <c r="C70" s="155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</row>
    <row r="71" spans="3:29" ht="15.75" customHeight="1" x14ac:dyDescent="0.35"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</row>
    <row r="72" spans="3:29" ht="15.75" customHeight="1" x14ac:dyDescent="0.35"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</row>
    <row r="73" spans="3:29" ht="15.75" customHeight="1" x14ac:dyDescent="0.35"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</row>
    <row r="74" spans="3:29" ht="15.75" customHeight="1" x14ac:dyDescent="0.35"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</row>
    <row r="75" spans="3:29" ht="15.75" customHeight="1" x14ac:dyDescent="0.35"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</row>
    <row r="76" spans="3:29" ht="15.75" customHeight="1" x14ac:dyDescent="0.35"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</row>
    <row r="77" spans="3:29" ht="15.75" customHeight="1" x14ac:dyDescent="0.35"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</row>
    <row r="78" spans="3:29" ht="15.75" customHeight="1" x14ac:dyDescent="0.35"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</row>
    <row r="79" spans="3:29" ht="15.75" customHeight="1" x14ac:dyDescent="0.35">
      <c r="C79" s="155"/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</row>
    <row r="80" spans="3:29" ht="15.75" customHeight="1" x14ac:dyDescent="0.35"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</row>
    <row r="81" spans="3:29" ht="15.75" customHeight="1" x14ac:dyDescent="0.35"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</row>
    <row r="82" spans="3:29" ht="15.75" customHeight="1" x14ac:dyDescent="0.35"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5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</row>
    <row r="83" spans="3:29" ht="15.75" customHeight="1" x14ac:dyDescent="0.35">
      <c r="C83" s="155"/>
      <c r="D83" s="155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</row>
    <row r="84" spans="3:29" ht="15.75" customHeight="1" x14ac:dyDescent="0.35"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</row>
    <row r="85" spans="3:29" ht="15.75" customHeight="1" x14ac:dyDescent="0.35"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</row>
    <row r="86" spans="3:29" ht="15.75" customHeight="1" x14ac:dyDescent="0.35">
      <c r="C86" s="155"/>
      <c r="D86" s="155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5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</row>
    <row r="87" spans="3:29" ht="15.75" customHeight="1" x14ac:dyDescent="0.35"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/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</row>
    <row r="88" spans="3:29" ht="15.75" customHeight="1" x14ac:dyDescent="0.35"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</row>
    <row r="89" spans="3:29" ht="15.75" customHeight="1" x14ac:dyDescent="0.35"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</row>
    <row r="90" spans="3:29" ht="15.75" customHeight="1" x14ac:dyDescent="0.35"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155"/>
      <c r="X90" s="155"/>
      <c r="Y90" s="155"/>
      <c r="Z90" s="155"/>
      <c r="AA90" s="155"/>
      <c r="AB90" s="155"/>
      <c r="AC90" s="155"/>
    </row>
    <row r="91" spans="3:29" ht="15.75" customHeight="1" x14ac:dyDescent="0.35"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5"/>
      <c r="R91" s="155"/>
      <c r="S91" s="155"/>
      <c r="T91" s="155"/>
      <c r="U91" s="155"/>
      <c r="V91" s="155"/>
      <c r="W91" s="155"/>
      <c r="X91" s="155"/>
      <c r="Y91" s="155"/>
      <c r="Z91" s="155"/>
      <c r="AA91" s="155"/>
      <c r="AB91" s="155"/>
      <c r="AC91" s="155"/>
    </row>
    <row r="92" spans="3:29" ht="15.75" customHeight="1" x14ac:dyDescent="0.35"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</row>
    <row r="93" spans="3:29" ht="15.75" customHeight="1" x14ac:dyDescent="0.35"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</row>
    <row r="94" spans="3:29" ht="15.75" customHeight="1" x14ac:dyDescent="0.35"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55"/>
      <c r="X94" s="155"/>
      <c r="Y94" s="155"/>
      <c r="Z94" s="155"/>
      <c r="AA94" s="155"/>
      <c r="AB94" s="155"/>
      <c r="AC94" s="155"/>
    </row>
    <row r="95" spans="3:29" ht="15.75" customHeight="1" x14ac:dyDescent="0.35">
      <c r="C95" s="155"/>
      <c r="D95" s="155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5"/>
      <c r="P95" s="155"/>
      <c r="Q95" s="155"/>
      <c r="R95" s="155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</row>
    <row r="96" spans="3:29" ht="15.75" customHeight="1" x14ac:dyDescent="0.35">
      <c r="C96" s="155"/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</row>
    <row r="97" spans="3:29" ht="15.75" customHeight="1" x14ac:dyDescent="0.35"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</row>
    <row r="98" spans="3:29" ht="15.75" customHeight="1" x14ac:dyDescent="0.35"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55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</row>
    <row r="99" spans="3:29" ht="15.75" customHeight="1" x14ac:dyDescent="0.35">
      <c r="C99" s="155"/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55"/>
      <c r="S99" s="155"/>
      <c r="T99" s="155"/>
      <c r="U99" s="155"/>
      <c r="V99" s="155"/>
      <c r="W99" s="155"/>
      <c r="X99" s="155"/>
      <c r="Y99" s="155"/>
      <c r="Z99" s="155"/>
      <c r="AA99" s="155"/>
      <c r="AB99" s="155"/>
      <c r="AC99" s="155"/>
    </row>
    <row r="100" spans="3:29" ht="15.75" customHeight="1" x14ac:dyDescent="0.35"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</row>
    <row r="101" spans="3:29" ht="15.75" customHeight="1" x14ac:dyDescent="0.35">
      <c r="C101" s="155"/>
      <c r="D101" s="155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5"/>
      <c r="P101" s="155"/>
      <c r="Q101" s="155"/>
      <c r="R101" s="155"/>
      <c r="S101" s="155"/>
      <c r="T101" s="155"/>
      <c r="U101" s="155"/>
      <c r="V101" s="155"/>
      <c r="W101" s="155"/>
      <c r="X101" s="155"/>
      <c r="Y101" s="155"/>
      <c r="Z101" s="155"/>
      <c r="AA101" s="155"/>
      <c r="AB101" s="155"/>
      <c r="AC101" s="155"/>
    </row>
    <row r="102" spans="3:29" ht="15.75" customHeight="1" x14ac:dyDescent="0.35"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</row>
    <row r="103" spans="3:29" ht="15.75" customHeight="1" x14ac:dyDescent="0.35">
      <c r="C103" s="155"/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155"/>
      <c r="V103" s="155"/>
      <c r="W103" s="155"/>
      <c r="X103" s="155"/>
      <c r="Y103" s="155"/>
      <c r="Z103" s="155"/>
      <c r="AA103" s="155"/>
      <c r="AB103" s="155"/>
      <c r="AC103" s="155"/>
    </row>
    <row r="104" spans="3:29" ht="15.75" customHeight="1" x14ac:dyDescent="0.35">
      <c r="C104" s="155"/>
      <c r="D104" s="155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5"/>
      <c r="P104" s="155"/>
      <c r="Q104" s="155"/>
      <c r="R104" s="155"/>
      <c r="S104" s="155"/>
      <c r="T104" s="155"/>
      <c r="U104" s="155"/>
      <c r="V104" s="155"/>
      <c r="W104" s="155"/>
      <c r="X104" s="155"/>
      <c r="Y104" s="155"/>
      <c r="Z104" s="155"/>
      <c r="AA104" s="155"/>
      <c r="AB104" s="155"/>
      <c r="AC104" s="155"/>
    </row>
    <row r="105" spans="3:29" ht="15.75" customHeight="1" x14ac:dyDescent="0.35">
      <c r="C105" s="155"/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155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5"/>
      <c r="AC105" s="155"/>
    </row>
    <row r="106" spans="3:29" ht="15.75" customHeight="1" x14ac:dyDescent="0.35">
      <c r="C106" s="155"/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155"/>
      <c r="S106" s="155"/>
      <c r="T106" s="155"/>
      <c r="U106" s="155"/>
      <c r="V106" s="155"/>
      <c r="W106" s="155"/>
      <c r="X106" s="155"/>
      <c r="Y106" s="155"/>
      <c r="Z106" s="155"/>
      <c r="AA106" s="155"/>
      <c r="AB106" s="155"/>
      <c r="AC106" s="155"/>
    </row>
    <row r="107" spans="3:29" ht="15.75" customHeight="1" x14ac:dyDescent="0.35"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</row>
    <row r="108" spans="3:29" ht="15.75" customHeight="1" x14ac:dyDescent="0.35"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</row>
    <row r="109" spans="3:29" ht="15.75" customHeight="1" x14ac:dyDescent="0.35"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</row>
    <row r="110" spans="3:29" ht="15.75" customHeight="1" x14ac:dyDescent="0.35">
      <c r="C110" s="155"/>
      <c r="D110" s="155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5"/>
      <c r="P110" s="155"/>
      <c r="Q110" s="155"/>
      <c r="R110" s="155"/>
      <c r="S110" s="155"/>
      <c r="T110" s="155"/>
      <c r="U110" s="155"/>
      <c r="V110" s="155"/>
      <c r="W110" s="155"/>
      <c r="X110" s="155"/>
      <c r="Y110" s="155"/>
      <c r="Z110" s="155"/>
      <c r="AA110" s="155"/>
      <c r="AB110" s="155"/>
      <c r="AC110" s="155"/>
    </row>
    <row r="111" spans="3:29" ht="15.75" customHeight="1" x14ac:dyDescent="0.35">
      <c r="C111" s="155"/>
      <c r="D111" s="155"/>
      <c r="E111" s="155"/>
      <c r="F111" s="155"/>
      <c r="G111" s="155"/>
      <c r="H111" s="155"/>
      <c r="I111" s="155"/>
      <c r="J111" s="155"/>
      <c r="K111" s="155"/>
      <c r="L111" s="155"/>
      <c r="M111" s="155"/>
      <c r="N111" s="155"/>
      <c r="O111" s="155"/>
      <c r="P111" s="155"/>
      <c r="Q111" s="155"/>
      <c r="R111" s="155"/>
      <c r="S111" s="155"/>
      <c r="T111" s="155"/>
      <c r="U111" s="155"/>
      <c r="V111" s="155"/>
      <c r="W111" s="155"/>
      <c r="X111" s="155"/>
      <c r="Y111" s="155"/>
      <c r="Z111" s="155"/>
      <c r="AA111" s="155"/>
      <c r="AB111" s="155"/>
      <c r="AC111" s="155"/>
    </row>
    <row r="112" spans="3:29" ht="15.75" customHeight="1" x14ac:dyDescent="0.35">
      <c r="C112" s="155"/>
      <c r="D112" s="155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5"/>
      <c r="P112" s="155"/>
      <c r="Q112" s="155"/>
      <c r="R112" s="155"/>
      <c r="S112" s="155"/>
      <c r="T112" s="155"/>
      <c r="U112" s="155"/>
      <c r="V112" s="155"/>
      <c r="W112" s="155"/>
      <c r="X112" s="155"/>
      <c r="Y112" s="155"/>
      <c r="Z112" s="155"/>
      <c r="AA112" s="155"/>
      <c r="AB112" s="155"/>
      <c r="AC112" s="155"/>
    </row>
    <row r="113" spans="3:29" ht="15.75" customHeight="1" x14ac:dyDescent="0.35">
      <c r="C113" s="155"/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155"/>
      <c r="S113" s="155"/>
      <c r="T113" s="155"/>
      <c r="U113" s="155"/>
      <c r="V113" s="155"/>
      <c r="W113" s="155"/>
      <c r="X113" s="155"/>
      <c r="Y113" s="155"/>
      <c r="Z113" s="155"/>
      <c r="AA113" s="155"/>
      <c r="AB113" s="155"/>
      <c r="AC113" s="155"/>
    </row>
    <row r="114" spans="3:29" ht="15.75" customHeight="1" x14ac:dyDescent="0.35"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</row>
    <row r="115" spans="3:29" ht="15.75" customHeight="1" x14ac:dyDescent="0.35">
      <c r="C115" s="155"/>
      <c r="D115" s="155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5"/>
      <c r="P115" s="155"/>
      <c r="Q115" s="155"/>
      <c r="R115" s="155"/>
      <c r="S115" s="155"/>
      <c r="T115" s="155"/>
      <c r="U115" s="155"/>
      <c r="V115" s="155"/>
      <c r="W115" s="155"/>
      <c r="X115" s="155"/>
      <c r="Y115" s="155"/>
      <c r="Z115" s="155"/>
      <c r="AA115" s="155"/>
      <c r="AB115" s="155"/>
      <c r="AC115" s="155"/>
    </row>
    <row r="116" spans="3:29" ht="15.75" customHeight="1" x14ac:dyDescent="0.35">
      <c r="C116" s="155"/>
      <c r="D116" s="155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5"/>
    </row>
    <row r="117" spans="3:29" ht="15.75" customHeight="1" x14ac:dyDescent="0.35">
      <c r="C117" s="155"/>
      <c r="D117" s="155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5"/>
      <c r="P117" s="155"/>
      <c r="Q117" s="155"/>
      <c r="R117" s="155"/>
      <c r="S117" s="155"/>
      <c r="T117" s="155"/>
      <c r="U117" s="155"/>
      <c r="V117" s="155"/>
      <c r="W117" s="155"/>
      <c r="X117" s="155"/>
      <c r="Y117" s="155"/>
      <c r="Z117" s="155"/>
      <c r="AA117" s="155"/>
      <c r="AB117" s="155"/>
      <c r="AC117" s="155"/>
    </row>
    <row r="118" spans="3:29" ht="15.75" customHeight="1" x14ac:dyDescent="0.35">
      <c r="C118" s="155"/>
      <c r="D118" s="155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5"/>
      <c r="P118" s="155"/>
      <c r="Q118" s="155"/>
      <c r="R118" s="155"/>
      <c r="S118" s="155"/>
      <c r="T118" s="155"/>
      <c r="U118" s="155"/>
      <c r="V118" s="155"/>
      <c r="W118" s="155"/>
      <c r="X118" s="155"/>
      <c r="Y118" s="155"/>
      <c r="Z118" s="155"/>
      <c r="AA118" s="155"/>
      <c r="AB118" s="155"/>
      <c r="AC118" s="155"/>
    </row>
    <row r="119" spans="3:29" ht="15.75" customHeight="1" x14ac:dyDescent="0.35"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</row>
    <row r="120" spans="3:29" ht="15.75" customHeight="1" x14ac:dyDescent="0.35">
      <c r="C120" s="155"/>
      <c r="D120" s="155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5"/>
      <c r="P120" s="155"/>
      <c r="Q120" s="155"/>
      <c r="R120" s="155"/>
      <c r="S120" s="155"/>
      <c r="T120" s="155"/>
      <c r="U120" s="155"/>
      <c r="V120" s="155"/>
      <c r="W120" s="155"/>
      <c r="X120" s="155"/>
      <c r="Y120" s="155"/>
      <c r="Z120" s="155"/>
      <c r="AA120" s="155"/>
      <c r="AB120" s="155"/>
      <c r="AC120" s="155"/>
    </row>
    <row r="121" spans="3:29" ht="15.75" customHeight="1" x14ac:dyDescent="0.35">
      <c r="C121" s="155"/>
      <c r="D121" s="155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</row>
    <row r="122" spans="3:29" ht="15.75" customHeight="1" x14ac:dyDescent="0.35">
      <c r="C122" s="155"/>
      <c r="D122" s="155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5"/>
      <c r="P122" s="155"/>
      <c r="Q122" s="155"/>
      <c r="R122" s="155"/>
      <c r="S122" s="155"/>
      <c r="T122" s="155"/>
      <c r="U122" s="155"/>
      <c r="V122" s="155"/>
      <c r="W122" s="155"/>
      <c r="X122" s="155"/>
      <c r="Y122" s="155"/>
      <c r="Z122" s="155"/>
      <c r="AA122" s="155"/>
      <c r="AB122" s="155"/>
      <c r="AC122" s="155"/>
    </row>
    <row r="123" spans="3:29" ht="15.75" customHeight="1" x14ac:dyDescent="0.35">
      <c r="C123" s="155"/>
      <c r="D123" s="155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5"/>
      <c r="P123" s="155"/>
      <c r="Q123" s="155"/>
      <c r="R123" s="155"/>
      <c r="S123" s="155"/>
      <c r="T123" s="155"/>
      <c r="U123" s="155"/>
      <c r="V123" s="155"/>
      <c r="W123" s="155"/>
      <c r="X123" s="155"/>
      <c r="Y123" s="155"/>
      <c r="Z123" s="155"/>
      <c r="AA123" s="155"/>
      <c r="AB123" s="155"/>
      <c r="AC123" s="155"/>
    </row>
    <row r="124" spans="3:29" ht="15.75" customHeight="1" x14ac:dyDescent="0.35"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</row>
    <row r="125" spans="3:29" ht="15.75" customHeight="1" x14ac:dyDescent="0.35"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</row>
    <row r="126" spans="3:29" ht="15.75" customHeight="1" x14ac:dyDescent="0.35"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</row>
    <row r="127" spans="3:29" ht="15.75" customHeight="1" x14ac:dyDescent="0.35"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</row>
    <row r="128" spans="3:29" ht="15.75" customHeight="1" x14ac:dyDescent="0.35"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</row>
    <row r="129" spans="3:29" ht="15.75" customHeight="1" x14ac:dyDescent="0.35"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</row>
    <row r="130" spans="3:29" ht="15.75" customHeight="1" x14ac:dyDescent="0.35"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</row>
    <row r="131" spans="3:29" ht="15.75" customHeight="1" x14ac:dyDescent="0.35"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</row>
    <row r="132" spans="3:29" ht="15.75" customHeight="1" x14ac:dyDescent="0.35"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</row>
    <row r="133" spans="3:29" ht="15.75" customHeight="1" x14ac:dyDescent="0.35"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</row>
    <row r="134" spans="3:29" ht="15.75" customHeight="1" x14ac:dyDescent="0.35"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</row>
    <row r="135" spans="3:29" ht="15.75" customHeight="1" x14ac:dyDescent="0.35"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</row>
    <row r="136" spans="3:29" ht="15.75" customHeight="1" x14ac:dyDescent="0.35"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</row>
    <row r="137" spans="3:29" ht="15.75" customHeight="1" x14ac:dyDescent="0.35"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</row>
    <row r="138" spans="3:29" ht="15.75" customHeight="1" x14ac:dyDescent="0.35"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</row>
    <row r="139" spans="3:29" ht="15.75" customHeight="1" x14ac:dyDescent="0.35"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</row>
    <row r="140" spans="3:29" ht="15.75" customHeight="1" x14ac:dyDescent="0.35"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</row>
    <row r="141" spans="3:29" ht="15.75" customHeight="1" x14ac:dyDescent="0.35">
      <c r="C141" s="155"/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5"/>
      <c r="R141" s="155"/>
      <c r="S141" s="155"/>
      <c r="T141" s="155"/>
      <c r="U141" s="155"/>
      <c r="V141" s="155"/>
      <c r="W141" s="155"/>
      <c r="X141" s="155"/>
      <c r="Y141" s="155"/>
      <c r="Z141" s="155"/>
      <c r="AA141" s="155"/>
      <c r="AB141" s="155"/>
      <c r="AC141" s="155"/>
    </row>
    <row r="142" spans="3:29" ht="15.75" customHeight="1" x14ac:dyDescent="0.35">
      <c r="C142" s="155"/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155"/>
      <c r="S142" s="155"/>
      <c r="T142" s="155"/>
      <c r="U142" s="155"/>
      <c r="V142" s="155"/>
      <c r="W142" s="155"/>
      <c r="X142" s="155"/>
      <c r="Y142" s="155"/>
      <c r="Z142" s="155"/>
      <c r="AA142" s="155"/>
      <c r="AB142" s="155"/>
      <c r="AC142" s="155"/>
    </row>
    <row r="143" spans="3:29" ht="15.75" customHeight="1" x14ac:dyDescent="0.35"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</row>
    <row r="144" spans="3:29" ht="15.75" customHeight="1" x14ac:dyDescent="0.35"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</row>
    <row r="145" spans="3:29" ht="15.75" customHeight="1" x14ac:dyDescent="0.35"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</row>
    <row r="146" spans="3:29" ht="15.75" customHeight="1" x14ac:dyDescent="0.35">
      <c r="C146" s="155"/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</row>
    <row r="147" spans="3:29" ht="15.75" customHeight="1" x14ac:dyDescent="0.35">
      <c r="C147" s="155"/>
      <c r="D147" s="155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</row>
    <row r="148" spans="3:29" ht="15.75" customHeight="1" x14ac:dyDescent="0.35">
      <c r="C148" s="155"/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</row>
    <row r="149" spans="3:29" ht="15.75" customHeight="1" x14ac:dyDescent="0.35">
      <c r="C149" s="155"/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55"/>
      <c r="Q149" s="155"/>
      <c r="R149" s="155"/>
      <c r="S149" s="155"/>
      <c r="T149" s="155"/>
      <c r="U149" s="155"/>
      <c r="V149" s="155"/>
      <c r="W149" s="155"/>
      <c r="X149" s="155"/>
      <c r="Y149" s="155"/>
      <c r="Z149" s="155"/>
      <c r="AA149" s="155"/>
      <c r="AB149" s="155"/>
      <c r="AC149" s="155"/>
    </row>
    <row r="150" spans="3:29" ht="15.75" customHeight="1" x14ac:dyDescent="0.35">
      <c r="C150" s="155"/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55"/>
      <c r="Q150" s="155"/>
      <c r="R150" s="155"/>
      <c r="S150" s="155"/>
      <c r="T150" s="155"/>
      <c r="U150" s="155"/>
      <c r="V150" s="155"/>
      <c r="W150" s="155"/>
      <c r="X150" s="155"/>
      <c r="Y150" s="155"/>
      <c r="Z150" s="155"/>
      <c r="AA150" s="155"/>
      <c r="AB150" s="155"/>
      <c r="AC150" s="155"/>
    </row>
    <row r="151" spans="3:29" ht="15.75" customHeight="1" x14ac:dyDescent="0.35">
      <c r="C151" s="155"/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5"/>
      <c r="R151" s="155"/>
      <c r="S151" s="155"/>
      <c r="T151" s="155"/>
      <c r="U151" s="155"/>
      <c r="V151" s="155"/>
      <c r="W151" s="155"/>
      <c r="X151" s="155"/>
      <c r="Y151" s="155"/>
      <c r="Z151" s="155"/>
      <c r="AA151" s="155"/>
      <c r="AB151" s="155"/>
      <c r="AC151" s="155"/>
    </row>
    <row r="152" spans="3:29" ht="15.75" customHeight="1" x14ac:dyDescent="0.35">
      <c r="C152" s="155"/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</row>
    <row r="153" spans="3:29" ht="15.75" customHeight="1" x14ac:dyDescent="0.35">
      <c r="C153" s="155"/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5"/>
      <c r="R153" s="155"/>
      <c r="S153" s="155"/>
      <c r="T153" s="155"/>
      <c r="U153" s="155"/>
      <c r="V153" s="155"/>
      <c r="W153" s="155"/>
      <c r="X153" s="155"/>
      <c r="Y153" s="155"/>
      <c r="Z153" s="155"/>
      <c r="AA153" s="155"/>
      <c r="AB153" s="155"/>
      <c r="AC153" s="155"/>
    </row>
    <row r="154" spans="3:29" ht="15.75" customHeight="1" x14ac:dyDescent="0.35">
      <c r="C154" s="155"/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55"/>
      <c r="Q154" s="155"/>
      <c r="R154" s="155"/>
      <c r="S154" s="155"/>
      <c r="T154" s="155"/>
      <c r="U154" s="155"/>
      <c r="V154" s="155"/>
      <c r="W154" s="155"/>
      <c r="X154" s="155"/>
      <c r="Y154" s="155"/>
      <c r="Z154" s="155"/>
      <c r="AA154" s="155"/>
      <c r="AB154" s="155"/>
      <c r="AC154" s="155"/>
    </row>
    <row r="155" spans="3:29" ht="15.75" customHeight="1" x14ac:dyDescent="0.35"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  <c r="Q155" s="155"/>
      <c r="R155" s="155"/>
      <c r="S155" s="155"/>
      <c r="T155" s="155"/>
      <c r="U155" s="155"/>
      <c r="V155" s="155"/>
      <c r="W155" s="155"/>
      <c r="X155" s="155"/>
      <c r="Y155" s="155"/>
      <c r="Z155" s="155"/>
      <c r="AA155" s="155"/>
      <c r="AB155" s="155"/>
      <c r="AC155" s="155"/>
    </row>
    <row r="156" spans="3:29" ht="15.75" customHeight="1" x14ac:dyDescent="0.35"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  <c r="Q156" s="155"/>
      <c r="R156" s="155"/>
      <c r="S156" s="155"/>
      <c r="T156" s="155"/>
      <c r="U156" s="155"/>
      <c r="V156" s="155"/>
      <c r="W156" s="155"/>
      <c r="X156" s="155"/>
      <c r="Y156" s="155"/>
      <c r="Z156" s="155"/>
      <c r="AA156" s="155"/>
      <c r="AB156" s="155"/>
      <c r="AC156" s="155"/>
    </row>
    <row r="157" spans="3:29" ht="15.75" customHeight="1" x14ac:dyDescent="0.35">
      <c r="C157" s="155"/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55"/>
      <c r="Q157" s="155"/>
      <c r="R157" s="155"/>
      <c r="S157" s="155"/>
      <c r="T157" s="155"/>
      <c r="U157" s="155"/>
      <c r="V157" s="155"/>
      <c r="W157" s="155"/>
      <c r="X157" s="155"/>
      <c r="Y157" s="155"/>
      <c r="Z157" s="155"/>
      <c r="AA157" s="155"/>
      <c r="AB157" s="155"/>
      <c r="AC157" s="155"/>
    </row>
    <row r="158" spans="3:29" ht="15.75" customHeight="1" x14ac:dyDescent="0.35">
      <c r="C158" s="155"/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55"/>
      <c r="Q158" s="155"/>
      <c r="R158" s="155"/>
      <c r="S158" s="155"/>
      <c r="T158" s="155"/>
      <c r="U158" s="155"/>
      <c r="V158" s="155"/>
      <c r="W158" s="155"/>
      <c r="X158" s="155"/>
      <c r="Y158" s="155"/>
      <c r="Z158" s="155"/>
      <c r="AA158" s="155"/>
      <c r="AB158" s="155"/>
      <c r="AC158" s="155"/>
    </row>
    <row r="159" spans="3:29" ht="15.75" customHeight="1" x14ac:dyDescent="0.35">
      <c r="C159" s="155"/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55"/>
      <c r="Q159" s="155"/>
      <c r="R159" s="155"/>
      <c r="S159" s="155"/>
      <c r="T159" s="155"/>
      <c r="U159" s="155"/>
      <c r="V159" s="155"/>
      <c r="W159" s="155"/>
      <c r="X159" s="155"/>
      <c r="Y159" s="155"/>
      <c r="Z159" s="155"/>
      <c r="AA159" s="155"/>
      <c r="AB159" s="155"/>
      <c r="AC159" s="155"/>
    </row>
    <row r="160" spans="3:29" ht="15.75" customHeight="1" x14ac:dyDescent="0.35">
      <c r="C160" s="155"/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55"/>
      <c r="Q160" s="155"/>
      <c r="R160" s="155"/>
      <c r="S160" s="155"/>
      <c r="T160" s="155"/>
      <c r="U160" s="155"/>
      <c r="V160" s="155"/>
      <c r="W160" s="155"/>
      <c r="X160" s="155"/>
      <c r="Y160" s="155"/>
      <c r="Z160" s="155"/>
      <c r="AA160" s="155"/>
      <c r="AB160" s="155"/>
      <c r="AC160" s="155"/>
    </row>
    <row r="161" spans="3:29" ht="15.75" customHeight="1" x14ac:dyDescent="0.35">
      <c r="C161" s="155"/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  <c r="V161" s="155"/>
      <c r="W161" s="155"/>
      <c r="X161" s="155"/>
      <c r="Y161" s="155"/>
      <c r="Z161" s="155"/>
      <c r="AA161" s="155"/>
      <c r="AB161" s="155"/>
      <c r="AC161" s="155"/>
    </row>
    <row r="162" spans="3:29" ht="15.75" customHeight="1" x14ac:dyDescent="0.35">
      <c r="C162" s="155"/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55"/>
      <c r="Q162" s="155"/>
      <c r="R162" s="155"/>
      <c r="S162" s="155"/>
      <c r="T162" s="155"/>
      <c r="U162" s="155"/>
      <c r="V162" s="155"/>
      <c r="W162" s="155"/>
      <c r="X162" s="155"/>
      <c r="Y162" s="155"/>
      <c r="Z162" s="155"/>
      <c r="AA162" s="155"/>
      <c r="AB162" s="155"/>
      <c r="AC162" s="155"/>
    </row>
    <row r="163" spans="3:29" ht="15.75" customHeight="1" x14ac:dyDescent="0.35"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</row>
    <row r="164" spans="3:29" ht="15.75" customHeight="1" x14ac:dyDescent="0.35">
      <c r="C164" s="155"/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55"/>
      <c r="Q164" s="155"/>
      <c r="R164" s="155"/>
      <c r="S164" s="155"/>
      <c r="T164" s="155"/>
      <c r="U164" s="155"/>
      <c r="V164" s="155"/>
      <c r="W164" s="155"/>
      <c r="X164" s="155"/>
      <c r="Y164" s="155"/>
      <c r="Z164" s="155"/>
      <c r="AA164" s="155"/>
      <c r="AB164" s="155"/>
      <c r="AC164" s="155"/>
    </row>
    <row r="165" spans="3:29" ht="15.75" customHeight="1" x14ac:dyDescent="0.35">
      <c r="C165" s="155"/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55"/>
      <c r="Q165" s="155"/>
      <c r="R165" s="155"/>
      <c r="S165" s="155"/>
      <c r="T165" s="155"/>
      <c r="U165" s="155"/>
      <c r="V165" s="155"/>
      <c r="W165" s="155"/>
      <c r="X165" s="155"/>
      <c r="Y165" s="155"/>
      <c r="Z165" s="155"/>
      <c r="AA165" s="155"/>
      <c r="AB165" s="155"/>
      <c r="AC165" s="155"/>
    </row>
    <row r="166" spans="3:29" ht="15.75" customHeight="1" x14ac:dyDescent="0.35">
      <c r="C166" s="155"/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55"/>
      <c r="Q166" s="155"/>
      <c r="R166" s="155"/>
      <c r="S166" s="155"/>
      <c r="T166" s="155"/>
      <c r="U166" s="155"/>
      <c r="V166" s="155"/>
      <c r="W166" s="155"/>
      <c r="X166" s="155"/>
      <c r="Y166" s="155"/>
      <c r="Z166" s="155"/>
      <c r="AA166" s="155"/>
      <c r="AB166" s="155"/>
      <c r="AC166" s="155"/>
    </row>
    <row r="167" spans="3:29" ht="15.75" customHeight="1" x14ac:dyDescent="0.35">
      <c r="C167" s="155"/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55"/>
      <c r="Q167" s="155"/>
      <c r="R167" s="155"/>
      <c r="S167" s="155"/>
      <c r="T167" s="155"/>
      <c r="U167" s="155"/>
      <c r="V167" s="155"/>
      <c r="W167" s="155"/>
      <c r="X167" s="155"/>
      <c r="Y167" s="155"/>
      <c r="Z167" s="155"/>
      <c r="AA167" s="155"/>
      <c r="AB167" s="155"/>
      <c r="AC167" s="155"/>
    </row>
    <row r="168" spans="3:29" ht="15.75" customHeight="1" x14ac:dyDescent="0.35">
      <c r="C168" s="155"/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55"/>
      <c r="Q168" s="155"/>
      <c r="R168" s="155"/>
      <c r="S168" s="155"/>
      <c r="T168" s="155"/>
      <c r="U168" s="155"/>
      <c r="V168" s="155"/>
      <c r="W168" s="155"/>
      <c r="X168" s="155"/>
      <c r="Y168" s="155"/>
      <c r="Z168" s="155"/>
      <c r="AA168" s="155"/>
      <c r="AB168" s="155"/>
      <c r="AC168" s="155"/>
    </row>
    <row r="169" spans="3:29" ht="15.75" customHeight="1" x14ac:dyDescent="0.35">
      <c r="C169" s="155"/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55"/>
      <c r="Q169" s="155"/>
      <c r="R169" s="155"/>
      <c r="S169" s="155"/>
      <c r="T169" s="155"/>
      <c r="U169" s="155"/>
      <c r="V169" s="155"/>
      <c r="W169" s="155"/>
      <c r="X169" s="155"/>
      <c r="Y169" s="155"/>
      <c r="Z169" s="155"/>
      <c r="AA169" s="155"/>
      <c r="AB169" s="155"/>
      <c r="AC169" s="155"/>
    </row>
    <row r="170" spans="3:29" ht="15.75" customHeight="1" x14ac:dyDescent="0.35"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5"/>
      <c r="Z170" s="155"/>
      <c r="AA170" s="155"/>
      <c r="AB170" s="155"/>
      <c r="AC170" s="155"/>
    </row>
    <row r="171" spans="3:29" ht="15.75" customHeight="1" x14ac:dyDescent="0.35"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155"/>
      <c r="AA171" s="155"/>
      <c r="AB171" s="155"/>
      <c r="AC171" s="155"/>
    </row>
    <row r="172" spans="3:29" ht="15.75" customHeight="1" x14ac:dyDescent="0.35">
      <c r="C172" s="155"/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55"/>
      <c r="Q172" s="155"/>
      <c r="R172" s="155"/>
      <c r="S172" s="155"/>
      <c r="T172" s="155"/>
      <c r="U172" s="155"/>
      <c r="V172" s="155"/>
      <c r="W172" s="155"/>
      <c r="X172" s="155"/>
      <c r="Y172" s="155"/>
      <c r="Z172" s="155"/>
      <c r="AA172" s="155"/>
      <c r="AB172" s="155"/>
      <c r="AC172" s="155"/>
    </row>
    <row r="173" spans="3:29" ht="15.75" customHeight="1" x14ac:dyDescent="0.35">
      <c r="C173" s="155"/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55"/>
      <c r="Q173" s="155"/>
      <c r="R173" s="155"/>
      <c r="S173" s="155"/>
      <c r="T173" s="155"/>
      <c r="U173" s="155"/>
      <c r="V173" s="155"/>
      <c r="W173" s="155"/>
      <c r="X173" s="155"/>
      <c r="Y173" s="155"/>
      <c r="Z173" s="155"/>
      <c r="AA173" s="155"/>
      <c r="AB173" s="155"/>
      <c r="AC173" s="155"/>
    </row>
    <row r="174" spans="3:29" ht="15.75" customHeight="1" x14ac:dyDescent="0.35">
      <c r="C174" s="155"/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55"/>
      <c r="Q174" s="155"/>
      <c r="R174" s="155"/>
      <c r="S174" s="155"/>
      <c r="T174" s="155"/>
      <c r="U174" s="155"/>
      <c r="V174" s="155"/>
      <c r="W174" s="155"/>
      <c r="X174" s="155"/>
      <c r="Y174" s="155"/>
      <c r="Z174" s="155"/>
      <c r="AA174" s="155"/>
      <c r="AB174" s="155"/>
      <c r="AC174" s="155"/>
    </row>
    <row r="175" spans="3:29" ht="15.75" customHeight="1" x14ac:dyDescent="0.35">
      <c r="C175" s="155"/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55"/>
      <c r="Q175" s="155"/>
      <c r="R175" s="155"/>
      <c r="S175" s="155"/>
      <c r="T175" s="155"/>
      <c r="U175" s="155"/>
      <c r="V175" s="155"/>
      <c r="W175" s="155"/>
      <c r="X175" s="155"/>
      <c r="Y175" s="155"/>
      <c r="Z175" s="155"/>
      <c r="AA175" s="155"/>
      <c r="AB175" s="155"/>
      <c r="AC175" s="155"/>
    </row>
    <row r="176" spans="3:29" ht="15.75" customHeight="1" x14ac:dyDescent="0.35">
      <c r="C176" s="155"/>
      <c r="D176" s="155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5"/>
      <c r="P176" s="155"/>
      <c r="Q176" s="155"/>
      <c r="R176" s="155"/>
      <c r="S176" s="155"/>
      <c r="T176" s="155"/>
      <c r="U176" s="155"/>
      <c r="V176" s="155"/>
      <c r="W176" s="155"/>
      <c r="X176" s="155"/>
      <c r="Y176" s="155"/>
      <c r="Z176" s="155"/>
      <c r="AA176" s="155"/>
      <c r="AB176" s="155"/>
      <c r="AC176" s="155"/>
    </row>
    <row r="177" spans="3:29" ht="15.75" customHeight="1" x14ac:dyDescent="0.35">
      <c r="C177" s="155"/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55"/>
      <c r="Q177" s="155"/>
      <c r="R177" s="155"/>
      <c r="S177" s="155"/>
      <c r="T177" s="155"/>
      <c r="U177" s="155"/>
      <c r="V177" s="155"/>
      <c r="W177" s="155"/>
      <c r="X177" s="155"/>
      <c r="Y177" s="155"/>
      <c r="Z177" s="155"/>
      <c r="AA177" s="155"/>
      <c r="AB177" s="155"/>
      <c r="AC177" s="155"/>
    </row>
    <row r="178" spans="3:29" ht="15.75" customHeight="1" x14ac:dyDescent="0.35">
      <c r="C178" s="155"/>
      <c r="D178" s="155"/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5"/>
      <c r="P178" s="155"/>
      <c r="Q178" s="155"/>
      <c r="R178" s="155"/>
      <c r="S178" s="155"/>
      <c r="T178" s="155"/>
      <c r="U178" s="155"/>
      <c r="V178" s="155"/>
      <c r="W178" s="155"/>
      <c r="X178" s="155"/>
      <c r="Y178" s="155"/>
      <c r="Z178" s="155"/>
      <c r="AA178" s="155"/>
      <c r="AB178" s="155"/>
      <c r="AC178" s="155"/>
    </row>
    <row r="179" spans="3:29" ht="15.75" customHeight="1" x14ac:dyDescent="0.35">
      <c r="C179" s="155"/>
      <c r="D179" s="155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5"/>
      <c r="P179" s="155"/>
      <c r="Q179" s="155"/>
      <c r="R179" s="155"/>
      <c r="S179" s="155"/>
      <c r="T179" s="155"/>
      <c r="U179" s="155"/>
      <c r="V179" s="155"/>
      <c r="W179" s="155"/>
      <c r="X179" s="155"/>
      <c r="Y179" s="155"/>
      <c r="Z179" s="155"/>
      <c r="AA179" s="155"/>
      <c r="AB179" s="155"/>
      <c r="AC179" s="155"/>
    </row>
    <row r="180" spans="3:29" ht="15.75" customHeight="1" x14ac:dyDescent="0.35">
      <c r="C180" s="155"/>
      <c r="D180" s="155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5"/>
      <c r="P180" s="155"/>
      <c r="Q180" s="155"/>
      <c r="R180" s="155"/>
      <c r="S180" s="155"/>
      <c r="T180" s="155"/>
      <c r="U180" s="155"/>
      <c r="V180" s="155"/>
      <c r="W180" s="155"/>
      <c r="X180" s="155"/>
      <c r="Y180" s="155"/>
      <c r="Z180" s="155"/>
      <c r="AA180" s="155"/>
      <c r="AB180" s="155"/>
      <c r="AC180" s="155"/>
    </row>
    <row r="181" spans="3:29" ht="15.75" customHeight="1" x14ac:dyDescent="0.35"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  <c r="P181" s="155"/>
      <c r="Q181" s="155"/>
      <c r="R181" s="155"/>
      <c r="S181" s="155"/>
      <c r="T181" s="155"/>
      <c r="U181" s="155"/>
      <c r="V181" s="155"/>
      <c r="W181" s="155"/>
      <c r="X181" s="155"/>
      <c r="Y181" s="155"/>
      <c r="Z181" s="155"/>
      <c r="AA181" s="155"/>
      <c r="AB181" s="155"/>
      <c r="AC181" s="155"/>
    </row>
    <row r="182" spans="3:29" ht="15.75" customHeight="1" x14ac:dyDescent="0.35">
      <c r="C182" s="155"/>
      <c r="D182" s="155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5"/>
      <c r="P182" s="155"/>
      <c r="Q182" s="155"/>
      <c r="R182" s="155"/>
      <c r="S182" s="155"/>
      <c r="T182" s="155"/>
      <c r="U182" s="155"/>
      <c r="V182" s="155"/>
      <c r="W182" s="155"/>
      <c r="X182" s="155"/>
      <c r="Y182" s="155"/>
      <c r="Z182" s="155"/>
      <c r="AA182" s="155"/>
      <c r="AB182" s="155"/>
      <c r="AC182" s="155"/>
    </row>
    <row r="183" spans="3:29" ht="15.75" customHeight="1" x14ac:dyDescent="0.35">
      <c r="C183" s="155"/>
      <c r="D183" s="155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5"/>
      <c r="P183" s="155"/>
      <c r="Q183" s="155"/>
      <c r="R183" s="155"/>
      <c r="S183" s="155"/>
      <c r="T183" s="155"/>
      <c r="U183" s="155"/>
      <c r="V183" s="155"/>
      <c r="W183" s="155"/>
      <c r="X183" s="155"/>
      <c r="Y183" s="155"/>
      <c r="Z183" s="155"/>
      <c r="AA183" s="155"/>
      <c r="AB183" s="155"/>
      <c r="AC183" s="155"/>
    </row>
    <row r="184" spans="3:29" ht="15.75" customHeight="1" x14ac:dyDescent="0.35">
      <c r="C184" s="155"/>
      <c r="D184" s="155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5"/>
      <c r="P184" s="155"/>
      <c r="Q184" s="155"/>
      <c r="R184" s="155"/>
      <c r="S184" s="155"/>
      <c r="T184" s="155"/>
      <c r="U184" s="155"/>
      <c r="V184" s="155"/>
      <c r="W184" s="155"/>
      <c r="X184" s="155"/>
      <c r="Y184" s="155"/>
      <c r="Z184" s="155"/>
      <c r="AA184" s="155"/>
      <c r="AB184" s="155"/>
      <c r="AC184" s="155"/>
    </row>
    <row r="185" spans="3:29" ht="15.75" customHeight="1" x14ac:dyDescent="0.35">
      <c r="C185" s="155"/>
      <c r="D185" s="155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5"/>
      <c r="P185" s="155"/>
      <c r="Q185" s="155"/>
      <c r="R185" s="155"/>
      <c r="S185" s="155"/>
      <c r="T185" s="155"/>
      <c r="U185" s="155"/>
      <c r="V185" s="155"/>
      <c r="W185" s="155"/>
      <c r="X185" s="155"/>
      <c r="Y185" s="155"/>
      <c r="Z185" s="155"/>
      <c r="AA185" s="155"/>
      <c r="AB185" s="155"/>
      <c r="AC185" s="155"/>
    </row>
    <row r="186" spans="3:29" ht="15.75" customHeight="1" x14ac:dyDescent="0.35">
      <c r="C186" s="155"/>
      <c r="D186" s="155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5"/>
      <c r="P186" s="155"/>
      <c r="Q186" s="155"/>
      <c r="R186" s="155"/>
      <c r="S186" s="155"/>
      <c r="T186" s="155"/>
      <c r="U186" s="155"/>
      <c r="V186" s="155"/>
      <c r="W186" s="155"/>
      <c r="X186" s="155"/>
      <c r="Y186" s="155"/>
      <c r="Z186" s="155"/>
      <c r="AA186" s="155"/>
      <c r="AB186" s="155"/>
      <c r="AC186" s="155"/>
    </row>
    <row r="187" spans="3:29" ht="15.75" customHeight="1" x14ac:dyDescent="0.35">
      <c r="C187" s="155"/>
      <c r="D187" s="155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5"/>
      <c r="P187" s="155"/>
      <c r="Q187" s="155"/>
      <c r="R187" s="155"/>
      <c r="S187" s="155"/>
      <c r="T187" s="155"/>
      <c r="U187" s="155"/>
      <c r="V187" s="155"/>
      <c r="W187" s="155"/>
      <c r="X187" s="155"/>
      <c r="Y187" s="155"/>
      <c r="Z187" s="155"/>
      <c r="AA187" s="155"/>
      <c r="AB187" s="155"/>
      <c r="AC187" s="155"/>
    </row>
    <row r="188" spans="3:29" ht="15.75" customHeight="1" x14ac:dyDescent="0.35">
      <c r="C188" s="155"/>
      <c r="D188" s="155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5"/>
      <c r="P188" s="155"/>
      <c r="Q188" s="155"/>
      <c r="R188" s="155"/>
      <c r="S188" s="155"/>
      <c r="T188" s="155"/>
      <c r="U188" s="155"/>
      <c r="V188" s="155"/>
      <c r="W188" s="155"/>
      <c r="X188" s="155"/>
      <c r="Y188" s="155"/>
      <c r="Z188" s="155"/>
      <c r="AA188" s="155"/>
      <c r="AB188" s="155"/>
      <c r="AC188" s="155"/>
    </row>
    <row r="189" spans="3:29" ht="15.75" customHeight="1" x14ac:dyDescent="0.35">
      <c r="C189" s="155"/>
      <c r="D189" s="155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5"/>
      <c r="P189" s="155"/>
      <c r="Q189" s="155"/>
      <c r="R189" s="155"/>
      <c r="S189" s="155"/>
      <c r="T189" s="155"/>
      <c r="U189" s="155"/>
      <c r="V189" s="155"/>
      <c r="W189" s="155"/>
      <c r="X189" s="155"/>
      <c r="Y189" s="155"/>
      <c r="Z189" s="155"/>
      <c r="AA189" s="155"/>
      <c r="AB189" s="155"/>
      <c r="AC189" s="155"/>
    </row>
    <row r="190" spans="3:29" ht="15.75" customHeight="1" x14ac:dyDescent="0.35"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</row>
    <row r="191" spans="3:29" ht="15.75" customHeight="1" x14ac:dyDescent="0.35">
      <c r="C191" s="155"/>
      <c r="D191" s="155"/>
      <c r="E191" s="155"/>
      <c r="F191" s="155"/>
      <c r="G191" s="155"/>
      <c r="H191" s="155"/>
      <c r="I191" s="155"/>
      <c r="J191" s="155"/>
      <c r="K191" s="155"/>
      <c r="L191" s="155"/>
      <c r="M191" s="155"/>
      <c r="N191" s="155"/>
      <c r="O191" s="155"/>
      <c r="P191" s="155"/>
      <c r="Q191" s="155"/>
      <c r="R191" s="155"/>
      <c r="S191" s="155"/>
      <c r="T191" s="155"/>
      <c r="U191" s="155"/>
      <c r="V191" s="155"/>
      <c r="W191" s="155"/>
      <c r="X191" s="155"/>
      <c r="Y191" s="155"/>
      <c r="Z191" s="155"/>
      <c r="AA191" s="155"/>
      <c r="AB191" s="155"/>
      <c r="AC191" s="155"/>
    </row>
    <row r="192" spans="3:29" ht="15.75" customHeight="1" x14ac:dyDescent="0.35"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</row>
    <row r="193" spans="3:29" ht="15.75" customHeight="1" x14ac:dyDescent="0.35"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</row>
    <row r="194" spans="3:29" ht="15.75" customHeight="1" x14ac:dyDescent="0.35">
      <c r="C194" s="155"/>
      <c r="D194" s="155"/>
      <c r="E194" s="155"/>
      <c r="F194" s="155"/>
      <c r="G194" s="155"/>
      <c r="H194" s="155"/>
      <c r="I194" s="155"/>
      <c r="J194" s="155"/>
      <c r="K194" s="155"/>
      <c r="L194" s="155"/>
      <c r="M194" s="155"/>
      <c r="N194" s="155"/>
      <c r="O194" s="155"/>
      <c r="P194" s="155"/>
      <c r="Q194" s="155"/>
      <c r="R194" s="155"/>
      <c r="S194" s="155"/>
      <c r="T194" s="155"/>
      <c r="U194" s="155"/>
      <c r="V194" s="155"/>
      <c r="W194" s="155"/>
      <c r="X194" s="155"/>
      <c r="Y194" s="155"/>
      <c r="Z194" s="155"/>
      <c r="AA194" s="155"/>
      <c r="AB194" s="155"/>
      <c r="AC194" s="155"/>
    </row>
    <row r="195" spans="3:29" ht="15.75" customHeight="1" x14ac:dyDescent="0.35">
      <c r="C195" s="155"/>
      <c r="D195" s="155"/>
      <c r="E195" s="155"/>
      <c r="F195" s="155"/>
      <c r="G195" s="155"/>
      <c r="H195" s="155"/>
      <c r="I195" s="155"/>
      <c r="J195" s="155"/>
      <c r="K195" s="155"/>
      <c r="L195" s="155"/>
      <c r="M195" s="155"/>
      <c r="N195" s="155"/>
      <c r="O195" s="155"/>
      <c r="P195" s="155"/>
      <c r="Q195" s="155"/>
      <c r="R195" s="155"/>
      <c r="S195" s="155"/>
      <c r="T195" s="155"/>
      <c r="U195" s="155"/>
      <c r="V195" s="155"/>
      <c r="W195" s="155"/>
      <c r="X195" s="155"/>
      <c r="Y195" s="155"/>
      <c r="Z195" s="155"/>
      <c r="AA195" s="155"/>
      <c r="AB195" s="155"/>
      <c r="AC195" s="155"/>
    </row>
    <row r="196" spans="3:29" ht="15.75" customHeight="1" x14ac:dyDescent="0.35">
      <c r="C196" s="155"/>
      <c r="D196" s="155"/>
      <c r="E196" s="155"/>
      <c r="F196" s="155"/>
      <c r="G196" s="155"/>
      <c r="H196" s="155"/>
      <c r="I196" s="155"/>
      <c r="J196" s="155"/>
      <c r="K196" s="155"/>
      <c r="L196" s="155"/>
      <c r="M196" s="155"/>
      <c r="N196" s="155"/>
      <c r="O196" s="155"/>
      <c r="P196" s="155"/>
      <c r="Q196" s="155"/>
      <c r="R196" s="155"/>
      <c r="S196" s="155"/>
      <c r="T196" s="155"/>
      <c r="U196" s="155"/>
      <c r="V196" s="155"/>
      <c r="W196" s="155"/>
      <c r="X196" s="155"/>
      <c r="Y196" s="155"/>
      <c r="Z196" s="155"/>
      <c r="AA196" s="155"/>
      <c r="AB196" s="155"/>
      <c r="AC196" s="155"/>
    </row>
    <row r="197" spans="3:29" ht="15.75" customHeight="1" x14ac:dyDescent="0.35">
      <c r="C197" s="155"/>
      <c r="D197" s="155"/>
      <c r="E197" s="155"/>
      <c r="F197" s="155"/>
      <c r="G197" s="155"/>
      <c r="H197" s="155"/>
      <c r="I197" s="155"/>
      <c r="J197" s="155"/>
      <c r="K197" s="155"/>
      <c r="L197" s="155"/>
      <c r="M197" s="155"/>
      <c r="N197" s="155"/>
      <c r="O197" s="155"/>
      <c r="P197" s="155"/>
      <c r="Q197" s="155"/>
      <c r="R197" s="155"/>
      <c r="S197" s="155"/>
      <c r="T197" s="155"/>
      <c r="U197" s="155"/>
      <c r="V197" s="155"/>
      <c r="W197" s="155"/>
      <c r="X197" s="155"/>
      <c r="Y197" s="155"/>
      <c r="Z197" s="155"/>
      <c r="AA197" s="155"/>
      <c r="AB197" s="155"/>
      <c r="AC197" s="155"/>
    </row>
    <row r="198" spans="3:29" ht="15.75" customHeight="1" x14ac:dyDescent="0.35"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</row>
    <row r="199" spans="3:29" ht="15.75" customHeight="1" x14ac:dyDescent="0.35">
      <c r="C199" s="155"/>
      <c r="D199" s="155"/>
      <c r="E199" s="155"/>
      <c r="F199" s="155"/>
      <c r="G199" s="155"/>
      <c r="H199" s="155"/>
      <c r="I199" s="155"/>
      <c r="J199" s="155"/>
      <c r="K199" s="155"/>
      <c r="L199" s="155"/>
      <c r="M199" s="155"/>
      <c r="N199" s="155"/>
      <c r="O199" s="155"/>
      <c r="P199" s="155"/>
      <c r="Q199" s="155"/>
      <c r="R199" s="155"/>
      <c r="S199" s="155"/>
      <c r="T199" s="155"/>
      <c r="U199" s="155"/>
      <c r="V199" s="155"/>
      <c r="W199" s="155"/>
      <c r="X199" s="155"/>
      <c r="Y199" s="155"/>
      <c r="Z199" s="155"/>
      <c r="AA199" s="155"/>
      <c r="AB199" s="155"/>
      <c r="AC199" s="155"/>
    </row>
    <row r="200" spans="3:29" ht="15.75" customHeight="1" x14ac:dyDescent="0.35">
      <c r="C200" s="155"/>
      <c r="D200" s="155"/>
      <c r="E200" s="155"/>
      <c r="F200" s="155"/>
      <c r="G200" s="155"/>
      <c r="H200" s="155"/>
      <c r="I200" s="155"/>
      <c r="J200" s="155"/>
      <c r="K200" s="155"/>
      <c r="L200" s="155"/>
      <c r="M200" s="155"/>
      <c r="N200" s="155"/>
      <c r="O200" s="155"/>
      <c r="P200" s="155"/>
      <c r="Q200" s="155"/>
      <c r="R200" s="155"/>
      <c r="S200" s="155"/>
      <c r="T200" s="155"/>
      <c r="U200" s="155"/>
      <c r="V200" s="155"/>
      <c r="W200" s="155"/>
      <c r="X200" s="155"/>
      <c r="Y200" s="155"/>
      <c r="Z200" s="155"/>
      <c r="AA200" s="155"/>
      <c r="AB200" s="155"/>
      <c r="AC200" s="155"/>
    </row>
    <row r="201" spans="3:29" ht="15.75" customHeight="1" x14ac:dyDescent="0.35"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</row>
    <row r="202" spans="3:29" ht="15.75" customHeight="1" x14ac:dyDescent="0.35">
      <c r="C202" s="155"/>
      <c r="D202" s="155"/>
      <c r="E202" s="155"/>
      <c r="F202" s="155"/>
      <c r="G202" s="155"/>
      <c r="H202" s="155"/>
      <c r="I202" s="155"/>
      <c r="J202" s="155"/>
      <c r="K202" s="155"/>
      <c r="L202" s="155"/>
      <c r="M202" s="155"/>
      <c r="N202" s="155"/>
      <c r="O202" s="155"/>
      <c r="P202" s="155"/>
      <c r="Q202" s="155"/>
      <c r="R202" s="155"/>
      <c r="S202" s="155"/>
      <c r="T202" s="155"/>
      <c r="U202" s="155"/>
      <c r="V202" s="155"/>
      <c r="W202" s="155"/>
      <c r="X202" s="155"/>
      <c r="Y202" s="155"/>
      <c r="Z202" s="155"/>
      <c r="AA202" s="155"/>
      <c r="AB202" s="155"/>
      <c r="AC202" s="155"/>
    </row>
    <row r="203" spans="3:29" ht="15.75" customHeight="1" x14ac:dyDescent="0.35">
      <c r="C203" s="155"/>
      <c r="D203" s="155"/>
      <c r="E203" s="155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</row>
    <row r="204" spans="3:29" ht="15.75" customHeight="1" x14ac:dyDescent="0.35">
      <c r="C204" s="155"/>
      <c r="D204" s="155"/>
      <c r="E204" s="155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</row>
    <row r="205" spans="3:29" ht="15.75" customHeight="1" x14ac:dyDescent="0.35">
      <c r="C205" s="155"/>
      <c r="D205" s="155"/>
      <c r="E205" s="155"/>
      <c r="F205" s="155"/>
      <c r="G205" s="155"/>
      <c r="H205" s="155"/>
      <c r="I205" s="155"/>
      <c r="J205" s="155"/>
      <c r="K205" s="155"/>
      <c r="L205" s="155"/>
      <c r="M205" s="155"/>
      <c r="N205" s="155"/>
      <c r="O205" s="155"/>
      <c r="P205" s="155"/>
      <c r="Q205" s="155"/>
      <c r="R205" s="155"/>
      <c r="S205" s="155"/>
      <c r="T205" s="155"/>
      <c r="U205" s="155"/>
      <c r="V205" s="155"/>
      <c r="W205" s="155"/>
      <c r="X205" s="155"/>
      <c r="Y205" s="155"/>
      <c r="Z205" s="155"/>
      <c r="AA205" s="155"/>
      <c r="AB205" s="155"/>
      <c r="AC205" s="155"/>
    </row>
    <row r="206" spans="3:29" ht="15.75" customHeight="1" x14ac:dyDescent="0.35">
      <c r="C206" s="155"/>
      <c r="D206" s="155"/>
      <c r="E206" s="155"/>
      <c r="F206" s="155"/>
      <c r="G206" s="155"/>
      <c r="H206" s="155"/>
      <c r="I206" s="155"/>
      <c r="J206" s="155"/>
      <c r="K206" s="155"/>
      <c r="L206" s="155"/>
      <c r="M206" s="155"/>
      <c r="N206" s="155"/>
      <c r="O206" s="155"/>
      <c r="P206" s="155"/>
      <c r="Q206" s="155"/>
      <c r="R206" s="155"/>
      <c r="S206" s="155"/>
      <c r="T206" s="155"/>
      <c r="U206" s="155"/>
      <c r="V206" s="155"/>
      <c r="W206" s="155"/>
      <c r="X206" s="155"/>
      <c r="Y206" s="155"/>
      <c r="Z206" s="155"/>
      <c r="AA206" s="155"/>
      <c r="AB206" s="155"/>
      <c r="AC206" s="155"/>
    </row>
    <row r="207" spans="3:29" ht="15.75" customHeight="1" x14ac:dyDescent="0.35">
      <c r="C207" s="155"/>
      <c r="D207" s="155"/>
      <c r="E207" s="155"/>
      <c r="F207" s="155"/>
      <c r="G207" s="155"/>
      <c r="H207" s="155"/>
      <c r="I207" s="155"/>
      <c r="J207" s="155"/>
      <c r="K207" s="155"/>
      <c r="L207" s="155"/>
      <c r="M207" s="155"/>
      <c r="N207" s="155"/>
      <c r="O207" s="155"/>
      <c r="P207" s="155"/>
      <c r="Q207" s="155"/>
      <c r="R207" s="155"/>
      <c r="S207" s="155"/>
      <c r="T207" s="155"/>
      <c r="U207" s="155"/>
      <c r="V207" s="155"/>
      <c r="W207" s="155"/>
      <c r="X207" s="155"/>
      <c r="Y207" s="155"/>
      <c r="Z207" s="155"/>
      <c r="AA207" s="155"/>
      <c r="AB207" s="155"/>
      <c r="AC207" s="155"/>
    </row>
    <row r="208" spans="3:29" ht="15.75" customHeight="1" x14ac:dyDescent="0.35">
      <c r="C208" s="155"/>
      <c r="D208" s="155"/>
      <c r="E208" s="155"/>
      <c r="F208" s="155"/>
      <c r="G208" s="155"/>
      <c r="H208" s="155"/>
      <c r="I208" s="155"/>
      <c r="J208" s="155"/>
      <c r="K208" s="155"/>
      <c r="L208" s="155"/>
      <c r="M208" s="155"/>
      <c r="N208" s="155"/>
      <c r="O208" s="155"/>
      <c r="P208" s="155"/>
      <c r="Q208" s="155"/>
      <c r="R208" s="155"/>
      <c r="S208" s="155"/>
      <c r="T208" s="155"/>
      <c r="U208" s="155"/>
      <c r="V208" s="155"/>
      <c r="W208" s="155"/>
      <c r="X208" s="155"/>
      <c r="Y208" s="155"/>
      <c r="Z208" s="155"/>
      <c r="AA208" s="155"/>
      <c r="AB208" s="155"/>
      <c r="AC208" s="155"/>
    </row>
    <row r="209" spans="3:29" ht="15.75" customHeight="1" x14ac:dyDescent="0.35">
      <c r="C209" s="155"/>
      <c r="D209" s="155"/>
      <c r="E209" s="155"/>
      <c r="F209" s="155"/>
      <c r="G209" s="155"/>
      <c r="H209" s="155"/>
      <c r="I209" s="155"/>
      <c r="J209" s="155"/>
      <c r="K209" s="155"/>
      <c r="L209" s="155"/>
      <c r="M209" s="155"/>
      <c r="N209" s="155"/>
      <c r="O209" s="155"/>
      <c r="P209" s="155"/>
      <c r="Q209" s="155"/>
      <c r="R209" s="155"/>
      <c r="S209" s="155"/>
      <c r="T209" s="155"/>
      <c r="U209" s="155"/>
      <c r="V209" s="155"/>
      <c r="W209" s="155"/>
      <c r="X209" s="155"/>
      <c r="Y209" s="155"/>
      <c r="Z209" s="155"/>
      <c r="AA209" s="155"/>
      <c r="AB209" s="155"/>
      <c r="AC209" s="155"/>
    </row>
    <row r="210" spans="3:29" ht="15.75" customHeight="1" x14ac:dyDescent="0.35">
      <c r="C210" s="155"/>
      <c r="D210" s="155"/>
      <c r="E210" s="155"/>
      <c r="F210" s="155"/>
      <c r="G210" s="155"/>
      <c r="H210" s="155"/>
      <c r="I210" s="155"/>
      <c r="J210" s="155"/>
      <c r="K210" s="155"/>
      <c r="L210" s="155"/>
      <c r="M210" s="155"/>
      <c r="N210" s="155"/>
      <c r="O210" s="155"/>
      <c r="P210" s="155"/>
      <c r="Q210" s="155"/>
      <c r="R210" s="155"/>
      <c r="S210" s="155"/>
      <c r="T210" s="155"/>
      <c r="U210" s="155"/>
      <c r="V210" s="155"/>
      <c r="W210" s="155"/>
      <c r="X210" s="155"/>
      <c r="Y210" s="155"/>
      <c r="Z210" s="155"/>
      <c r="AA210" s="155"/>
      <c r="AB210" s="155"/>
      <c r="AC210" s="155"/>
    </row>
    <row r="211" spans="3:29" ht="15.75" customHeight="1" x14ac:dyDescent="0.35">
      <c r="C211" s="155"/>
      <c r="D211" s="155"/>
      <c r="E211" s="155"/>
      <c r="F211" s="155"/>
      <c r="G211" s="155"/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/>
      <c r="U211" s="155"/>
      <c r="V211" s="155"/>
      <c r="W211" s="155"/>
      <c r="X211" s="155"/>
      <c r="Y211" s="155"/>
      <c r="Z211" s="155"/>
      <c r="AA211" s="155"/>
      <c r="AB211" s="155"/>
      <c r="AC211" s="155"/>
    </row>
    <row r="212" spans="3:29" ht="15.75" customHeight="1" x14ac:dyDescent="0.35">
      <c r="C212" s="155"/>
      <c r="D212" s="155"/>
      <c r="E212" s="155"/>
      <c r="F212" s="155"/>
      <c r="G212" s="155"/>
      <c r="H212" s="155"/>
      <c r="I212" s="155"/>
      <c r="J212" s="155"/>
      <c r="K212" s="155"/>
      <c r="L212" s="155"/>
      <c r="M212" s="155"/>
      <c r="N212" s="155"/>
      <c r="O212" s="155"/>
      <c r="P212" s="155"/>
      <c r="Q212" s="155"/>
      <c r="R212" s="155"/>
      <c r="S212" s="155"/>
      <c r="T212" s="155"/>
      <c r="U212" s="155"/>
      <c r="V212" s="155"/>
      <c r="W212" s="155"/>
      <c r="X212" s="155"/>
      <c r="Y212" s="155"/>
      <c r="Z212" s="155"/>
      <c r="AA212" s="155"/>
      <c r="AB212" s="155"/>
      <c r="AC212" s="155"/>
    </row>
    <row r="213" spans="3:29" ht="15.75" customHeight="1" x14ac:dyDescent="0.35">
      <c r="C213" s="155"/>
      <c r="D213" s="155"/>
      <c r="E213" s="155"/>
      <c r="F213" s="155"/>
      <c r="G213" s="155"/>
      <c r="H213" s="155"/>
      <c r="I213" s="155"/>
      <c r="J213" s="155"/>
      <c r="K213" s="155"/>
      <c r="L213" s="155"/>
      <c r="M213" s="155"/>
      <c r="N213" s="155"/>
      <c r="O213" s="155"/>
      <c r="P213" s="155"/>
      <c r="Q213" s="155"/>
      <c r="R213" s="155"/>
      <c r="S213" s="155"/>
      <c r="T213" s="155"/>
      <c r="U213" s="155"/>
      <c r="V213" s="155"/>
      <c r="W213" s="155"/>
      <c r="X213" s="155"/>
      <c r="Y213" s="155"/>
      <c r="Z213" s="155"/>
      <c r="AA213" s="155"/>
      <c r="AB213" s="155"/>
      <c r="AC213" s="155"/>
    </row>
    <row r="214" spans="3:29" ht="15.75" customHeight="1" x14ac:dyDescent="0.35">
      <c r="C214" s="155"/>
      <c r="D214" s="155"/>
      <c r="E214" s="155"/>
      <c r="F214" s="155"/>
      <c r="G214" s="155"/>
      <c r="H214" s="155"/>
      <c r="I214" s="155"/>
      <c r="J214" s="155"/>
      <c r="K214" s="155"/>
      <c r="L214" s="155"/>
      <c r="M214" s="155"/>
      <c r="N214" s="155"/>
      <c r="O214" s="155"/>
      <c r="P214" s="155"/>
      <c r="Q214" s="155"/>
      <c r="R214" s="155"/>
      <c r="S214" s="155"/>
      <c r="T214" s="155"/>
      <c r="U214" s="155"/>
      <c r="V214" s="155"/>
      <c r="W214" s="155"/>
      <c r="X214" s="155"/>
      <c r="Y214" s="155"/>
      <c r="Z214" s="155"/>
      <c r="AA214" s="155"/>
      <c r="AB214" s="155"/>
      <c r="AC214" s="155"/>
    </row>
    <row r="215" spans="3:29" ht="15.75" customHeight="1" x14ac:dyDescent="0.35">
      <c r="C215" s="155"/>
      <c r="D215" s="155"/>
      <c r="E215" s="155"/>
      <c r="F215" s="155"/>
      <c r="G215" s="155"/>
      <c r="H215" s="155"/>
      <c r="I215" s="155"/>
      <c r="J215" s="155"/>
      <c r="K215" s="155"/>
      <c r="L215" s="155"/>
      <c r="M215" s="155"/>
      <c r="N215" s="155"/>
      <c r="O215" s="155"/>
      <c r="P215" s="155"/>
      <c r="Q215" s="155"/>
      <c r="R215" s="155"/>
      <c r="S215" s="155"/>
      <c r="T215" s="155"/>
      <c r="U215" s="155"/>
      <c r="V215" s="155"/>
      <c r="W215" s="155"/>
      <c r="X215" s="155"/>
      <c r="Y215" s="155"/>
      <c r="Z215" s="155"/>
      <c r="AA215" s="155"/>
      <c r="AB215" s="155"/>
      <c r="AC215" s="155"/>
    </row>
    <row r="216" spans="3:29" ht="15.75" customHeight="1" x14ac:dyDescent="0.35">
      <c r="C216" s="155"/>
      <c r="D216" s="155"/>
      <c r="E216" s="155"/>
      <c r="F216" s="155"/>
      <c r="G216" s="155"/>
      <c r="H216" s="155"/>
      <c r="I216" s="155"/>
      <c r="J216" s="155"/>
      <c r="K216" s="155"/>
      <c r="L216" s="155"/>
      <c r="M216" s="155"/>
      <c r="N216" s="155"/>
      <c r="O216" s="155"/>
      <c r="P216" s="155"/>
      <c r="Q216" s="155"/>
      <c r="R216" s="155"/>
      <c r="S216" s="155"/>
      <c r="T216" s="155"/>
      <c r="U216" s="155"/>
      <c r="V216" s="155"/>
      <c r="W216" s="155"/>
      <c r="X216" s="155"/>
      <c r="Y216" s="155"/>
      <c r="Z216" s="155"/>
      <c r="AA216" s="155"/>
      <c r="AB216" s="155"/>
      <c r="AC216" s="155"/>
    </row>
    <row r="217" spans="3:29" ht="15.75" customHeight="1" x14ac:dyDescent="0.35"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  <c r="P217" s="155"/>
      <c r="Q217" s="155"/>
      <c r="R217" s="155"/>
      <c r="S217" s="155"/>
      <c r="T217" s="155"/>
      <c r="U217" s="155"/>
      <c r="V217" s="155"/>
      <c r="W217" s="155"/>
      <c r="X217" s="155"/>
      <c r="Y217" s="155"/>
      <c r="Z217" s="155"/>
      <c r="AA217" s="155"/>
      <c r="AB217" s="155"/>
      <c r="AC217" s="155"/>
    </row>
    <row r="218" spans="3:29" ht="15.75" customHeight="1" x14ac:dyDescent="0.35">
      <c r="C218" s="155"/>
      <c r="D218" s="155"/>
      <c r="E218" s="155"/>
      <c r="F218" s="155"/>
      <c r="G218" s="155"/>
      <c r="H218" s="155"/>
      <c r="I218" s="155"/>
      <c r="J218" s="155"/>
      <c r="K218" s="155"/>
      <c r="L218" s="155"/>
      <c r="M218" s="155"/>
      <c r="N218" s="155"/>
      <c r="O218" s="155"/>
      <c r="P218" s="155"/>
      <c r="Q218" s="155"/>
      <c r="R218" s="155"/>
      <c r="S218" s="155"/>
      <c r="T218" s="155"/>
      <c r="U218" s="155"/>
      <c r="V218" s="155"/>
      <c r="W218" s="155"/>
      <c r="X218" s="155"/>
      <c r="Y218" s="155"/>
      <c r="Z218" s="155"/>
      <c r="AA218" s="155"/>
      <c r="AB218" s="155"/>
      <c r="AC218" s="155"/>
    </row>
    <row r="219" spans="3:29" ht="15.75" customHeight="1" x14ac:dyDescent="0.35">
      <c r="C219" s="155"/>
      <c r="D219" s="155"/>
      <c r="E219" s="155"/>
      <c r="F219" s="155"/>
      <c r="G219" s="155"/>
      <c r="H219" s="155"/>
      <c r="I219" s="155"/>
      <c r="J219" s="155"/>
      <c r="K219" s="155"/>
      <c r="L219" s="155"/>
      <c r="M219" s="155"/>
      <c r="N219" s="155"/>
      <c r="O219" s="155"/>
      <c r="P219" s="155"/>
      <c r="Q219" s="155"/>
      <c r="R219" s="155"/>
      <c r="S219" s="155"/>
      <c r="T219" s="155"/>
      <c r="U219" s="155"/>
      <c r="V219" s="155"/>
      <c r="W219" s="155"/>
      <c r="X219" s="155"/>
      <c r="Y219" s="155"/>
      <c r="Z219" s="155"/>
      <c r="AA219" s="155"/>
      <c r="AB219" s="155"/>
      <c r="AC219" s="155"/>
    </row>
    <row r="220" spans="3:29" ht="15.75" customHeight="1" x14ac:dyDescent="0.35">
      <c r="C220" s="155"/>
      <c r="D220" s="155"/>
      <c r="E220" s="155"/>
      <c r="F220" s="155"/>
      <c r="G220" s="155"/>
      <c r="H220" s="155"/>
      <c r="I220" s="155"/>
      <c r="J220" s="155"/>
      <c r="K220" s="155"/>
      <c r="L220" s="155"/>
      <c r="M220" s="155"/>
      <c r="N220" s="155"/>
      <c r="O220" s="155"/>
      <c r="P220" s="155"/>
      <c r="Q220" s="155"/>
      <c r="R220" s="155"/>
      <c r="S220" s="155"/>
      <c r="T220" s="155"/>
      <c r="U220" s="155"/>
      <c r="V220" s="155"/>
      <c r="W220" s="155"/>
      <c r="X220" s="155"/>
      <c r="Y220" s="155"/>
      <c r="Z220" s="155"/>
      <c r="AA220" s="155"/>
      <c r="AB220" s="155"/>
      <c r="AC220" s="155"/>
    </row>
    <row r="221" spans="3:29" ht="15.75" customHeight="1" x14ac:dyDescent="0.35">
      <c r="C221" s="155"/>
      <c r="D221" s="155"/>
      <c r="E221" s="155"/>
      <c r="F221" s="155"/>
      <c r="G221" s="155"/>
      <c r="H221" s="155"/>
      <c r="I221" s="155"/>
      <c r="J221" s="155"/>
      <c r="K221" s="155"/>
      <c r="L221" s="155"/>
      <c r="M221" s="155"/>
      <c r="N221" s="155"/>
      <c r="O221" s="155"/>
      <c r="P221" s="155"/>
      <c r="Q221" s="155"/>
      <c r="R221" s="155"/>
      <c r="S221" s="155"/>
      <c r="T221" s="155"/>
      <c r="U221" s="155"/>
      <c r="V221" s="155"/>
      <c r="W221" s="155"/>
      <c r="X221" s="155"/>
      <c r="Y221" s="155"/>
      <c r="Z221" s="155"/>
      <c r="AA221" s="155"/>
      <c r="AB221" s="155"/>
      <c r="AC221" s="155"/>
    </row>
    <row r="222" spans="3:29" ht="15.75" customHeight="1" x14ac:dyDescent="0.35">
      <c r="C222" s="155"/>
      <c r="D222" s="155"/>
      <c r="E222" s="155"/>
      <c r="F222" s="155"/>
      <c r="G222" s="155"/>
      <c r="H222" s="155"/>
      <c r="I222" s="155"/>
      <c r="J222" s="155"/>
      <c r="K222" s="155"/>
      <c r="L222" s="155"/>
      <c r="M222" s="155"/>
      <c r="N222" s="155"/>
      <c r="O222" s="155"/>
      <c r="P222" s="155"/>
      <c r="Q222" s="155"/>
      <c r="R222" s="155"/>
      <c r="S222" s="155"/>
      <c r="T222" s="155"/>
      <c r="U222" s="155"/>
      <c r="V222" s="155"/>
      <c r="W222" s="155"/>
      <c r="X222" s="155"/>
      <c r="Y222" s="155"/>
      <c r="Z222" s="155"/>
      <c r="AA222" s="155"/>
      <c r="AB222" s="155"/>
      <c r="AC222" s="155"/>
    </row>
    <row r="223" spans="3:29" ht="15.75" customHeight="1" x14ac:dyDescent="0.35">
      <c r="C223" s="155"/>
      <c r="D223" s="155"/>
      <c r="E223" s="155"/>
      <c r="F223" s="155"/>
      <c r="G223" s="155"/>
      <c r="H223" s="155"/>
      <c r="I223" s="155"/>
      <c r="J223" s="155"/>
      <c r="K223" s="155"/>
      <c r="L223" s="155"/>
      <c r="M223" s="155"/>
      <c r="N223" s="155"/>
      <c r="O223" s="155"/>
      <c r="P223" s="155"/>
      <c r="Q223" s="155"/>
      <c r="R223" s="155"/>
      <c r="S223" s="155"/>
      <c r="T223" s="155"/>
      <c r="U223" s="155"/>
      <c r="V223" s="155"/>
      <c r="W223" s="155"/>
      <c r="X223" s="155"/>
      <c r="Y223" s="155"/>
      <c r="Z223" s="155"/>
      <c r="AA223" s="155"/>
      <c r="AB223" s="155"/>
      <c r="AC223" s="155"/>
    </row>
    <row r="224" spans="3:29" ht="15.75" customHeight="1" x14ac:dyDescent="0.35">
      <c r="C224" s="155"/>
      <c r="D224" s="155"/>
      <c r="E224" s="155"/>
      <c r="F224" s="155"/>
      <c r="G224" s="155"/>
      <c r="H224" s="155"/>
      <c r="I224" s="155"/>
      <c r="J224" s="155"/>
      <c r="K224" s="155"/>
      <c r="L224" s="155"/>
      <c r="M224" s="155"/>
      <c r="N224" s="155"/>
      <c r="O224" s="155"/>
      <c r="P224" s="155"/>
      <c r="Q224" s="155"/>
      <c r="R224" s="155"/>
      <c r="S224" s="155"/>
      <c r="T224" s="155"/>
      <c r="U224" s="155"/>
      <c r="V224" s="155"/>
      <c r="W224" s="155"/>
      <c r="X224" s="155"/>
      <c r="Y224" s="155"/>
      <c r="Z224" s="155"/>
      <c r="AA224" s="155"/>
      <c r="AB224" s="155"/>
      <c r="AC224" s="155"/>
    </row>
    <row r="225" spans="3:29" ht="15.75" customHeight="1" x14ac:dyDescent="0.35">
      <c r="C225" s="155"/>
      <c r="D225" s="155"/>
      <c r="E225" s="155"/>
      <c r="F225" s="155"/>
      <c r="G225" s="155"/>
      <c r="H225" s="155"/>
      <c r="I225" s="155"/>
      <c r="J225" s="155"/>
      <c r="K225" s="155"/>
      <c r="L225" s="155"/>
      <c r="M225" s="155"/>
      <c r="N225" s="155"/>
      <c r="O225" s="155"/>
      <c r="P225" s="155"/>
      <c r="Q225" s="155"/>
      <c r="R225" s="155"/>
      <c r="S225" s="155"/>
      <c r="T225" s="155"/>
      <c r="U225" s="155"/>
      <c r="V225" s="155"/>
      <c r="W225" s="155"/>
      <c r="X225" s="155"/>
      <c r="Y225" s="155"/>
      <c r="Z225" s="155"/>
      <c r="AA225" s="155"/>
      <c r="AB225" s="155"/>
      <c r="AC225" s="155"/>
    </row>
    <row r="226" spans="3:29" ht="15.75" customHeight="1" x14ac:dyDescent="0.35">
      <c r="C226" s="155"/>
      <c r="D226" s="155"/>
      <c r="E226" s="155"/>
      <c r="F226" s="155"/>
      <c r="G226" s="155"/>
      <c r="H226" s="155"/>
      <c r="I226" s="155"/>
      <c r="J226" s="155"/>
      <c r="K226" s="155"/>
      <c r="L226" s="155"/>
      <c r="M226" s="155"/>
      <c r="N226" s="155"/>
      <c r="O226" s="155"/>
      <c r="P226" s="155"/>
      <c r="Q226" s="155"/>
      <c r="R226" s="155"/>
      <c r="S226" s="155"/>
      <c r="T226" s="155"/>
      <c r="U226" s="155"/>
      <c r="V226" s="155"/>
      <c r="W226" s="155"/>
      <c r="X226" s="155"/>
      <c r="Y226" s="155"/>
      <c r="Z226" s="155"/>
      <c r="AA226" s="155"/>
      <c r="AB226" s="155"/>
      <c r="AC226" s="155"/>
    </row>
    <row r="227" spans="3:29" ht="15.75" customHeight="1" x14ac:dyDescent="0.35">
      <c r="C227" s="155"/>
      <c r="D227" s="155"/>
      <c r="E227" s="155"/>
      <c r="F227" s="155"/>
      <c r="G227" s="155"/>
      <c r="H227" s="155"/>
      <c r="I227" s="155"/>
      <c r="J227" s="155"/>
      <c r="K227" s="155"/>
      <c r="L227" s="155"/>
      <c r="M227" s="155"/>
      <c r="N227" s="155"/>
      <c r="O227" s="155"/>
      <c r="P227" s="155"/>
      <c r="Q227" s="155"/>
      <c r="R227" s="155"/>
      <c r="S227" s="155"/>
      <c r="T227" s="155"/>
      <c r="U227" s="155"/>
      <c r="V227" s="155"/>
      <c r="W227" s="155"/>
      <c r="X227" s="155"/>
      <c r="Y227" s="155"/>
      <c r="Z227" s="155"/>
      <c r="AA227" s="155"/>
      <c r="AB227" s="155"/>
      <c r="AC227" s="155"/>
    </row>
    <row r="228" spans="3:29" ht="15.75" customHeight="1" x14ac:dyDescent="0.35">
      <c r="C228" s="155"/>
      <c r="D228" s="155"/>
      <c r="E228" s="155"/>
      <c r="F228" s="155"/>
      <c r="G228" s="155"/>
      <c r="H228" s="155"/>
      <c r="I228" s="155"/>
      <c r="J228" s="155"/>
      <c r="K228" s="155"/>
      <c r="L228" s="155"/>
      <c r="M228" s="155"/>
      <c r="N228" s="155"/>
      <c r="O228" s="155"/>
      <c r="P228" s="155"/>
      <c r="Q228" s="155"/>
      <c r="R228" s="155"/>
      <c r="S228" s="155"/>
      <c r="T228" s="155"/>
      <c r="U228" s="155"/>
      <c r="V228" s="155"/>
      <c r="W228" s="155"/>
      <c r="X228" s="155"/>
      <c r="Y228" s="155"/>
      <c r="Z228" s="155"/>
      <c r="AA228" s="155"/>
      <c r="AB228" s="155"/>
      <c r="AC228" s="155"/>
    </row>
    <row r="229" spans="3:29" ht="15.75" customHeight="1" x14ac:dyDescent="0.35">
      <c r="C229" s="155"/>
      <c r="D229" s="155"/>
      <c r="E229" s="155"/>
      <c r="F229" s="155"/>
      <c r="G229" s="155"/>
      <c r="H229" s="155"/>
      <c r="I229" s="155"/>
      <c r="J229" s="155"/>
      <c r="K229" s="155"/>
      <c r="L229" s="155"/>
      <c r="M229" s="155"/>
      <c r="N229" s="155"/>
      <c r="O229" s="155"/>
      <c r="P229" s="155"/>
      <c r="Q229" s="155"/>
      <c r="R229" s="155"/>
      <c r="S229" s="155"/>
      <c r="T229" s="155"/>
      <c r="U229" s="155"/>
      <c r="V229" s="155"/>
      <c r="W229" s="155"/>
      <c r="X229" s="155"/>
      <c r="Y229" s="155"/>
      <c r="Z229" s="155"/>
      <c r="AA229" s="155"/>
      <c r="AB229" s="155"/>
      <c r="AC229" s="155"/>
    </row>
    <row r="230" spans="3:29" ht="15.75" customHeight="1" x14ac:dyDescent="0.35"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55"/>
      <c r="O230" s="155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55"/>
      <c r="AB230" s="155"/>
      <c r="AC230" s="155"/>
    </row>
    <row r="231" spans="3:29" ht="15.75" customHeight="1" x14ac:dyDescent="0.35"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55"/>
      <c r="O231" s="155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55"/>
      <c r="AB231" s="155"/>
      <c r="AC231" s="155"/>
    </row>
    <row r="232" spans="3:29" ht="15.75" customHeight="1" x14ac:dyDescent="0.35"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55"/>
      <c r="O232" s="155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55"/>
      <c r="AB232" s="155"/>
      <c r="AC232" s="155"/>
    </row>
    <row r="233" spans="3:29" ht="15.75" customHeight="1" x14ac:dyDescent="0.35"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55"/>
      <c r="O233" s="15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55"/>
      <c r="AB233" s="155"/>
      <c r="AC233" s="155"/>
    </row>
    <row r="234" spans="3:29" ht="15.75" customHeight="1" x14ac:dyDescent="0.35"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55"/>
      <c r="O234" s="15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55"/>
      <c r="AB234" s="155"/>
      <c r="AC234" s="155"/>
    </row>
    <row r="235" spans="3:29" ht="15.75" customHeight="1" x14ac:dyDescent="0.35"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55"/>
      <c r="O235" s="15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55"/>
      <c r="AB235" s="155"/>
      <c r="AC235" s="155"/>
    </row>
    <row r="236" spans="3:29" ht="15.75" customHeight="1" x14ac:dyDescent="0.35"/>
    <row r="237" spans="3:29" ht="15.75" customHeight="1" x14ac:dyDescent="0.35"/>
    <row r="238" spans="3:29" ht="15.75" customHeight="1" x14ac:dyDescent="0.35"/>
    <row r="239" spans="3:29" ht="15.75" customHeight="1" x14ac:dyDescent="0.35"/>
    <row r="240" spans="3:29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2">
    <mergeCell ref="C3:O3"/>
    <mergeCell ref="C17:O1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Análisis Datos</vt:lpstr>
      <vt:lpstr>Cuenta Resultados</vt:lpstr>
      <vt:lpstr>Deuda Pendiente</vt:lpstr>
      <vt:lpstr>Facturas 19</vt:lpstr>
      <vt:lpstr>Principales Clientes</vt:lpstr>
      <vt:lpstr>Gastos 19</vt:lpstr>
      <vt:lpstr>Variacion Gastos 2</vt:lpstr>
      <vt:lpstr>Variacion Gastos 3</vt:lpstr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</cp:lastModifiedBy>
  <cp:lastPrinted>2019-01-15T11:28:51Z</cp:lastPrinted>
  <dcterms:created xsi:type="dcterms:W3CDTF">2018-11-15T10:02:26Z</dcterms:created>
  <dcterms:modified xsi:type="dcterms:W3CDTF">2019-06-20T11:43:12Z</dcterms:modified>
</cp:coreProperties>
</file>